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5/MŠMT_NEPED/"/>
    </mc:Choice>
  </mc:AlternateContent>
  <xr:revisionPtr revIDLastSave="137" documentId="8_{84CAFB77-6737-4640-93DD-A8628E70DEE5}" xr6:coauthVersionLast="47" xr6:coauthVersionMax="47" xr10:uidLastSave="{CFDD3D80-90FF-4FB2-A73C-F5E24B78EB29}"/>
  <bookViews>
    <workbookView xWindow="-120" yWindow="-120" windowWidth="29040" windowHeight="15840" firstSheet="1" activeTab="1" xr2:uid="{1B2B12B8-F1DE-4542-8B6F-F39EFEDB4281}"/>
  </bookViews>
  <sheets>
    <sheet name="List1" sheetId="1" state="hidden" r:id="rId1"/>
    <sheet name="KULK_DOFINANCOVÁNÍ" sheetId="2" r:id="rId2"/>
    <sheet name="List3" sheetId="3" state="hidden" r:id="rId3"/>
  </sheets>
  <externalReferences>
    <externalReference r:id="rId4"/>
  </externalReferences>
  <definedNames>
    <definedName name="_xlnm._FilterDatabase" localSheetId="1" hidden="1">KULK_DOFINANCOVÁNÍ!$A$6:$J$279</definedName>
    <definedName name="_xlnm.Print_Area" localSheetId="1">KULK_DOFINANCOVÁNÍ!$A$1:$J$279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8" i="2" l="1"/>
  <c r="I273" i="2"/>
  <c r="I269" i="2"/>
  <c r="I266" i="2"/>
  <c r="I263" i="2"/>
  <c r="I256" i="2"/>
  <c r="I211" i="2"/>
  <c r="I204" i="2"/>
  <c r="I199" i="2"/>
  <c r="I137" i="2"/>
  <c r="I134" i="2"/>
  <c r="I130" i="2"/>
  <c r="I127" i="2"/>
  <c r="I91" i="2"/>
  <c r="I81" i="2"/>
  <c r="I66" i="2"/>
  <c r="I62" i="2"/>
  <c r="I54" i="2"/>
  <c r="I51" i="2"/>
  <c r="I47" i="2"/>
  <c r="I44" i="2"/>
  <c r="I41" i="2"/>
  <c r="I37" i="2"/>
  <c r="I26" i="2"/>
  <c r="I23" i="2"/>
  <c r="I20" i="2"/>
  <c r="I17" i="2"/>
  <c r="H286" i="2" l="1"/>
  <c r="I284" i="2"/>
  <c r="I285" i="2"/>
  <c r="I286" i="2"/>
  <c r="J286" i="2"/>
  <c r="I287" i="2"/>
  <c r="I288" i="2"/>
  <c r="J288" i="2"/>
  <c r="I289" i="2"/>
  <c r="I290" i="2"/>
  <c r="I291" i="2"/>
  <c r="I292" i="2"/>
  <c r="I293" i="2"/>
  <c r="J293" i="2"/>
  <c r="I295" i="2"/>
  <c r="I296" i="2"/>
  <c r="J296" i="2"/>
  <c r="I297" i="2"/>
  <c r="J297" i="2"/>
  <c r="I298" i="2"/>
  <c r="J298" i="2"/>
  <c r="I299" i="2"/>
  <c r="I300" i="2"/>
  <c r="J300" i="2"/>
  <c r="I301" i="2"/>
  <c r="J301" i="2"/>
  <c r="J259" i="2"/>
  <c r="I259" i="2"/>
  <c r="I260" i="2" s="1"/>
  <c r="J252" i="2"/>
  <c r="I252" i="2"/>
  <c r="I253" i="2" s="1"/>
  <c r="J248" i="2"/>
  <c r="I248" i="2"/>
  <c r="I249" i="2" s="1"/>
  <c r="J244" i="2"/>
  <c r="I244" i="2"/>
  <c r="I245" i="2" s="1"/>
  <c r="J240" i="2"/>
  <c r="I240" i="2"/>
  <c r="I241" i="2" s="1"/>
  <c r="J236" i="2"/>
  <c r="I236" i="2"/>
  <c r="I237" i="2" s="1"/>
  <c r="J230" i="2"/>
  <c r="I230" i="2"/>
  <c r="I233" i="2" s="1"/>
  <c r="J223" i="2"/>
  <c r="I223" i="2"/>
  <c r="I226" i="2" s="1"/>
  <c r="J215" i="2"/>
  <c r="I215" i="2"/>
  <c r="I218" i="2" s="1"/>
  <c r="J190" i="2"/>
  <c r="I190" i="2"/>
  <c r="I195" i="2" s="1"/>
  <c r="J180" i="2"/>
  <c r="I180" i="2"/>
  <c r="I186" i="2" s="1"/>
  <c r="J168" i="2"/>
  <c r="I168" i="2"/>
  <c r="I174" i="2" s="1"/>
  <c r="J159" i="2"/>
  <c r="I159" i="2"/>
  <c r="I162" i="2" s="1"/>
  <c r="J153" i="2"/>
  <c r="I153" i="2"/>
  <c r="I156" i="2" s="1"/>
  <c r="J146" i="2"/>
  <c r="I146" i="2"/>
  <c r="I149" i="2" s="1"/>
  <c r="J140" i="2"/>
  <c r="I140" i="2"/>
  <c r="I143" i="2" s="1"/>
  <c r="J122" i="2"/>
  <c r="I122" i="2"/>
  <c r="I124" i="2" s="1"/>
  <c r="J117" i="2"/>
  <c r="I117" i="2"/>
  <c r="I119" i="2" s="1"/>
  <c r="J112" i="2"/>
  <c r="I112" i="2"/>
  <c r="I114" i="2" s="1"/>
  <c r="J108" i="2"/>
  <c r="I108" i="2"/>
  <c r="I109" i="2" s="1"/>
  <c r="J102" i="2"/>
  <c r="I102" i="2"/>
  <c r="I104" i="2" s="1"/>
  <c r="J94" i="2"/>
  <c r="I94" i="2"/>
  <c r="I99" i="2" s="1"/>
  <c r="J84" i="2"/>
  <c r="I84" i="2"/>
  <c r="I86" i="2" s="1"/>
  <c r="J75" i="2"/>
  <c r="I75" i="2"/>
  <c r="I77" i="2" s="1"/>
  <c r="J69" i="2"/>
  <c r="I69" i="2"/>
  <c r="I72" i="2" s="1"/>
  <c r="J57" i="2"/>
  <c r="I57" i="2"/>
  <c r="I59" i="2" s="1"/>
  <c r="J33" i="2"/>
  <c r="I33" i="2"/>
  <c r="I34" i="2" s="1"/>
  <c r="J29" i="2"/>
  <c r="I29" i="2"/>
  <c r="I30" i="2" s="1"/>
  <c r="J13" i="2"/>
  <c r="I13" i="2"/>
  <c r="I14" i="2" s="1"/>
  <c r="J9" i="2"/>
  <c r="I9" i="2"/>
  <c r="I10" i="2" s="1"/>
  <c r="H259" i="2"/>
  <c r="H252" i="2"/>
  <c r="H248" i="2"/>
  <c r="H244" i="2"/>
  <c r="H240" i="2"/>
  <c r="H236" i="2"/>
  <c r="H230" i="2"/>
  <c r="H223" i="2"/>
  <c r="H215" i="2"/>
  <c r="H190" i="2"/>
  <c r="H180" i="2"/>
  <c r="H168" i="2"/>
  <c r="H159" i="2"/>
  <c r="H153" i="2"/>
  <c r="H146" i="2"/>
  <c r="H140" i="2"/>
  <c r="H122" i="2"/>
  <c r="H117" i="2"/>
  <c r="H112" i="2"/>
  <c r="H108" i="2"/>
  <c r="H102" i="2"/>
  <c r="H94" i="2"/>
  <c r="H84" i="2"/>
  <c r="H75" i="2"/>
  <c r="H69" i="2"/>
  <c r="H57" i="2"/>
  <c r="H33" i="2"/>
  <c r="H29" i="2"/>
  <c r="H13" i="2"/>
  <c r="H9" i="2"/>
  <c r="I279" i="2" l="1"/>
  <c r="J294" i="2"/>
  <c r="I294" i="2"/>
  <c r="I283" i="2" s="1"/>
  <c r="H301" i="2" l="1"/>
  <c r="H300" i="2"/>
  <c r="H288" i="2"/>
  <c r="J278" i="2"/>
  <c r="H278" i="2"/>
  <c r="J273" i="2"/>
  <c r="H273" i="2"/>
  <c r="J269" i="2"/>
  <c r="H269" i="2"/>
  <c r="J266" i="2"/>
  <c r="H266" i="2"/>
  <c r="J263" i="2"/>
  <c r="H263" i="2"/>
  <c r="J260" i="2"/>
  <c r="H260" i="2"/>
  <c r="J256" i="2"/>
  <c r="H256" i="2"/>
  <c r="J253" i="2"/>
  <c r="H253" i="2"/>
  <c r="J249" i="2"/>
  <c r="H249" i="2"/>
  <c r="J245" i="2"/>
  <c r="H245" i="2"/>
  <c r="H241" i="2"/>
  <c r="J241" i="2"/>
  <c r="H293" i="2"/>
  <c r="J233" i="2"/>
  <c r="H233" i="2"/>
  <c r="J226" i="2"/>
  <c r="H226" i="2"/>
  <c r="J218" i="2"/>
  <c r="H218" i="2"/>
  <c r="J211" i="2"/>
  <c r="H211" i="2"/>
  <c r="J204" i="2"/>
  <c r="H204" i="2"/>
  <c r="J199" i="2"/>
  <c r="H199" i="2"/>
  <c r="J195" i="2"/>
  <c r="H297" i="2"/>
  <c r="J186" i="2"/>
  <c r="H186" i="2"/>
  <c r="J295" i="2"/>
  <c r="H295" i="2"/>
  <c r="J287" i="2"/>
  <c r="J285" i="2"/>
  <c r="H285" i="2"/>
  <c r="J162" i="2"/>
  <c r="H162" i="2"/>
  <c r="H296" i="2"/>
  <c r="J292" i="2"/>
  <c r="H292" i="2"/>
  <c r="J149" i="2"/>
  <c r="H149" i="2"/>
  <c r="J143" i="2"/>
  <c r="H143" i="2"/>
  <c r="J137" i="2"/>
  <c r="H137" i="2"/>
  <c r="J134" i="2"/>
  <c r="H134" i="2"/>
  <c r="J130" i="2"/>
  <c r="H130" i="2"/>
  <c r="J127" i="2"/>
  <c r="H127" i="2"/>
  <c r="H124" i="2"/>
  <c r="J119" i="2"/>
  <c r="H119" i="2"/>
  <c r="J114" i="2"/>
  <c r="H114" i="2"/>
  <c r="J291" i="2"/>
  <c r="H291" i="2"/>
  <c r="J284" i="2"/>
  <c r="J104" i="2"/>
  <c r="H104" i="2"/>
  <c r="J99" i="2"/>
  <c r="H99" i="2"/>
  <c r="J91" i="2"/>
  <c r="H91" i="2"/>
  <c r="J86" i="2"/>
  <c r="H86" i="2"/>
  <c r="H81" i="2"/>
  <c r="J77" i="2"/>
  <c r="H77" i="2"/>
  <c r="J72" i="2"/>
  <c r="H72" i="2"/>
  <c r="J66" i="2"/>
  <c r="H66" i="2"/>
  <c r="H62" i="2"/>
  <c r="J62" i="2"/>
  <c r="J59" i="2"/>
  <c r="H59" i="2"/>
  <c r="J54" i="2"/>
  <c r="H54" i="2"/>
  <c r="J299" i="2"/>
  <c r="H299" i="2"/>
  <c r="H51" i="2"/>
  <c r="J290" i="2"/>
  <c r="H290" i="2"/>
  <c r="J44" i="2"/>
  <c r="H44" i="2"/>
  <c r="H298" i="2"/>
  <c r="J41" i="2"/>
  <c r="H41" i="2"/>
  <c r="J37" i="2"/>
  <c r="H37" i="2"/>
  <c r="J34" i="2"/>
  <c r="H34" i="2"/>
  <c r="J30" i="2"/>
  <c r="H30" i="2"/>
  <c r="J26" i="2"/>
  <c r="H26" i="2"/>
  <c r="J23" i="2"/>
  <c r="H23" i="2"/>
  <c r="J20" i="2"/>
  <c r="H20" i="2"/>
  <c r="J17" i="2"/>
  <c r="H17" i="2"/>
  <c r="J14" i="2"/>
  <c r="H14" i="2"/>
  <c r="H294" i="2"/>
  <c r="J289" i="2"/>
  <c r="H289" i="2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Y283" i="1" s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Z283" i="1" s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BB299" i="1"/>
  <c r="BA299" i="1"/>
  <c r="AZ299" i="1"/>
  <c r="AY299" i="1"/>
  <c r="AX299" i="1"/>
  <c r="AW299" i="1"/>
  <c r="AV299" i="1"/>
  <c r="AR299" i="1"/>
  <c r="AQ299" i="1"/>
  <c r="AP299" i="1"/>
  <c r="AK299" i="1"/>
  <c r="AF299" i="1"/>
  <c r="AD299" i="1"/>
  <c r="AC299" i="1"/>
  <c r="AB299" i="1"/>
  <c r="Y299" i="1"/>
  <c r="X299" i="1"/>
  <c r="W299" i="1"/>
  <c r="V299" i="1"/>
  <c r="U299" i="1"/>
  <c r="T299" i="1"/>
  <c r="R299" i="1"/>
  <c r="Q299" i="1"/>
  <c r="P299" i="1"/>
  <c r="O299" i="1"/>
  <c r="N299" i="1"/>
  <c r="M299" i="1"/>
  <c r="L299" i="1"/>
  <c r="K299" i="1"/>
  <c r="J299" i="1"/>
  <c r="I299" i="1"/>
  <c r="H299" i="1"/>
  <c r="BB298" i="1"/>
  <c r="BA298" i="1"/>
  <c r="AZ298" i="1"/>
  <c r="AY298" i="1"/>
  <c r="AX298" i="1"/>
  <c r="AW298" i="1"/>
  <c r="AV298" i="1"/>
  <c r="AR298" i="1"/>
  <c r="AQ298" i="1"/>
  <c r="AP298" i="1"/>
  <c r="AK298" i="1"/>
  <c r="AF298" i="1"/>
  <c r="AD298" i="1"/>
  <c r="AC298" i="1"/>
  <c r="AB298" i="1"/>
  <c r="Y298" i="1"/>
  <c r="X298" i="1"/>
  <c r="W298" i="1"/>
  <c r="V298" i="1"/>
  <c r="U298" i="1"/>
  <c r="T298" i="1"/>
  <c r="R298" i="1"/>
  <c r="Q298" i="1"/>
  <c r="P298" i="1"/>
  <c r="O298" i="1"/>
  <c r="N298" i="1"/>
  <c r="M298" i="1"/>
  <c r="L298" i="1"/>
  <c r="K298" i="1"/>
  <c r="J298" i="1"/>
  <c r="I298" i="1"/>
  <c r="H298" i="1"/>
  <c r="BB297" i="1"/>
  <c r="BA297" i="1"/>
  <c r="AZ297" i="1"/>
  <c r="AY297" i="1"/>
  <c r="AX297" i="1"/>
  <c r="AW297" i="1"/>
  <c r="AV297" i="1"/>
  <c r="AR297" i="1"/>
  <c r="AQ297" i="1"/>
  <c r="AP297" i="1"/>
  <c r="AK297" i="1"/>
  <c r="AF297" i="1"/>
  <c r="AD297" i="1"/>
  <c r="AC297" i="1"/>
  <c r="AB297" i="1"/>
  <c r="Y297" i="1"/>
  <c r="X297" i="1"/>
  <c r="W297" i="1"/>
  <c r="V297" i="1"/>
  <c r="U297" i="1"/>
  <c r="T297" i="1"/>
  <c r="R297" i="1"/>
  <c r="Q297" i="1"/>
  <c r="P297" i="1"/>
  <c r="O297" i="1"/>
  <c r="N297" i="1"/>
  <c r="M297" i="1"/>
  <c r="L297" i="1"/>
  <c r="K297" i="1"/>
  <c r="J297" i="1"/>
  <c r="I297" i="1"/>
  <c r="H297" i="1"/>
  <c r="BB296" i="1"/>
  <c r="BA296" i="1"/>
  <c r="AZ296" i="1"/>
  <c r="AY296" i="1"/>
  <c r="AX296" i="1"/>
  <c r="AW296" i="1"/>
  <c r="AV296" i="1"/>
  <c r="AR296" i="1"/>
  <c r="AQ296" i="1"/>
  <c r="AP296" i="1"/>
  <c r="AK296" i="1"/>
  <c r="AF296" i="1"/>
  <c r="AD296" i="1"/>
  <c r="AC296" i="1"/>
  <c r="AB296" i="1"/>
  <c r="Y296" i="1"/>
  <c r="X296" i="1"/>
  <c r="W296" i="1"/>
  <c r="V296" i="1"/>
  <c r="U296" i="1"/>
  <c r="T296" i="1"/>
  <c r="R296" i="1"/>
  <c r="Q296" i="1"/>
  <c r="P296" i="1"/>
  <c r="O296" i="1"/>
  <c r="N296" i="1"/>
  <c r="M296" i="1"/>
  <c r="L296" i="1"/>
  <c r="K296" i="1"/>
  <c r="J296" i="1"/>
  <c r="I296" i="1"/>
  <c r="H296" i="1"/>
  <c r="BB295" i="1"/>
  <c r="BA295" i="1"/>
  <c r="AZ295" i="1"/>
  <c r="AY295" i="1"/>
  <c r="AX295" i="1"/>
  <c r="AW295" i="1"/>
  <c r="AV295" i="1"/>
  <c r="AR295" i="1"/>
  <c r="AQ295" i="1"/>
  <c r="AP295" i="1"/>
  <c r="AK295" i="1"/>
  <c r="AF295" i="1"/>
  <c r="AD295" i="1"/>
  <c r="AC295" i="1"/>
  <c r="AB295" i="1"/>
  <c r="Y295" i="1"/>
  <c r="X295" i="1"/>
  <c r="W295" i="1"/>
  <c r="V295" i="1"/>
  <c r="U295" i="1"/>
  <c r="T295" i="1"/>
  <c r="R295" i="1"/>
  <c r="Q295" i="1"/>
  <c r="P295" i="1"/>
  <c r="O295" i="1"/>
  <c r="N295" i="1"/>
  <c r="M295" i="1"/>
  <c r="L295" i="1"/>
  <c r="K295" i="1"/>
  <c r="J295" i="1"/>
  <c r="I295" i="1"/>
  <c r="H295" i="1"/>
  <c r="BB294" i="1"/>
  <c r="BA294" i="1"/>
  <c r="AZ294" i="1"/>
  <c r="AY294" i="1"/>
  <c r="AX294" i="1"/>
  <c r="AW294" i="1"/>
  <c r="AV294" i="1"/>
  <c r="AT294" i="1"/>
  <c r="AR294" i="1"/>
  <c r="AQ294" i="1"/>
  <c r="AP294" i="1"/>
  <c r="AK294" i="1"/>
  <c r="AF294" i="1"/>
  <c r="AD294" i="1"/>
  <c r="AC294" i="1"/>
  <c r="AB294" i="1"/>
  <c r="Y294" i="1"/>
  <c r="X294" i="1"/>
  <c r="W294" i="1"/>
  <c r="V294" i="1"/>
  <c r="U294" i="1"/>
  <c r="T294" i="1"/>
  <c r="R294" i="1"/>
  <c r="Q294" i="1"/>
  <c r="P294" i="1"/>
  <c r="O294" i="1"/>
  <c r="N294" i="1"/>
  <c r="M294" i="1"/>
  <c r="L294" i="1"/>
  <c r="K294" i="1"/>
  <c r="J294" i="1"/>
  <c r="I294" i="1"/>
  <c r="H294" i="1"/>
  <c r="BB293" i="1"/>
  <c r="BA293" i="1"/>
  <c r="AZ293" i="1"/>
  <c r="AY293" i="1"/>
  <c r="AX293" i="1"/>
  <c r="AW293" i="1"/>
  <c r="AV293" i="1"/>
  <c r="AR293" i="1"/>
  <c r="AQ293" i="1"/>
  <c r="AP293" i="1"/>
  <c r="AK293" i="1"/>
  <c r="AF293" i="1"/>
  <c r="AD293" i="1"/>
  <c r="AC293" i="1"/>
  <c r="AB293" i="1"/>
  <c r="Y293" i="1"/>
  <c r="X293" i="1"/>
  <c r="W293" i="1"/>
  <c r="V293" i="1"/>
  <c r="U293" i="1"/>
  <c r="T293" i="1"/>
  <c r="R293" i="1"/>
  <c r="Q293" i="1"/>
  <c r="P293" i="1"/>
  <c r="O293" i="1"/>
  <c r="N293" i="1"/>
  <c r="M293" i="1"/>
  <c r="L293" i="1"/>
  <c r="K293" i="1"/>
  <c r="J293" i="1"/>
  <c r="I293" i="1"/>
  <c r="H293" i="1"/>
  <c r="BB292" i="1"/>
  <c r="BA292" i="1"/>
  <c r="AZ292" i="1"/>
  <c r="AY292" i="1"/>
  <c r="AX292" i="1"/>
  <c r="AW292" i="1"/>
  <c r="AV292" i="1"/>
  <c r="AR292" i="1"/>
  <c r="AQ292" i="1"/>
  <c r="AP292" i="1"/>
  <c r="AK292" i="1"/>
  <c r="AF292" i="1"/>
  <c r="AD292" i="1"/>
  <c r="AC292" i="1"/>
  <c r="AB292" i="1"/>
  <c r="Y292" i="1"/>
  <c r="X292" i="1"/>
  <c r="W292" i="1"/>
  <c r="V292" i="1"/>
  <c r="U292" i="1"/>
  <c r="T292" i="1"/>
  <c r="R292" i="1"/>
  <c r="Q292" i="1"/>
  <c r="P292" i="1"/>
  <c r="O292" i="1"/>
  <c r="N292" i="1"/>
  <c r="M292" i="1"/>
  <c r="L292" i="1"/>
  <c r="K292" i="1"/>
  <c r="J292" i="1"/>
  <c r="I292" i="1"/>
  <c r="H292" i="1"/>
  <c r="BB291" i="1"/>
  <c r="BA291" i="1"/>
  <c r="AZ291" i="1"/>
  <c r="AY291" i="1"/>
  <c r="AX291" i="1"/>
  <c r="AW291" i="1"/>
  <c r="AV291" i="1"/>
  <c r="AR291" i="1"/>
  <c r="AQ291" i="1"/>
  <c r="AP291" i="1"/>
  <c r="AK291" i="1"/>
  <c r="AF291" i="1"/>
  <c r="AD291" i="1"/>
  <c r="AC291" i="1"/>
  <c r="AB291" i="1"/>
  <c r="Y291" i="1"/>
  <c r="X291" i="1"/>
  <c r="W291" i="1"/>
  <c r="V291" i="1"/>
  <c r="U291" i="1"/>
  <c r="T291" i="1"/>
  <c r="R291" i="1"/>
  <c r="Q291" i="1"/>
  <c r="P291" i="1"/>
  <c r="O291" i="1"/>
  <c r="N291" i="1"/>
  <c r="M291" i="1"/>
  <c r="L291" i="1"/>
  <c r="K291" i="1"/>
  <c r="J291" i="1"/>
  <c r="I291" i="1"/>
  <c r="H291" i="1"/>
  <c r="BB290" i="1"/>
  <c r="BA290" i="1"/>
  <c r="AZ290" i="1"/>
  <c r="AY290" i="1"/>
  <c r="AX290" i="1"/>
  <c r="AW290" i="1"/>
  <c r="AV290" i="1"/>
  <c r="AR290" i="1"/>
  <c r="AQ290" i="1"/>
  <c r="AP290" i="1"/>
  <c r="AK290" i="1"/>
  <c r="AF290" i="1"/>
  <c r="AD290" i="1"/>
  <c r="AC290" i="1"/>
  <c r="AB290" i="1"/>
  <c r="Y290" i="1"/>
  <c r="X290" i="1"/>
  <c r="W290" i="1"/>
  <c r="V290" i="1"/>
  <c r="U290" i="1"/>
  <c r="T290" i="1"/>
  <c r="R290" i="1"/>
  <c r="Q290" i="1"/>
  <c r="P290" i="1"/>
  <c r="O290" i="1"/>
  <c r="N290" i="1"/>
  <c r="M290" i="1"/>
  <c r="L290" i="1"/>
  <c r="K290" i="1"/>
  <c r="J290" i="1"/>
  <c r="I290" i="1"/>
  <c r="H290" i="1"/>
  <c r="BB289" i="1"/>
  <c r="BA289" i="1"/>
  <c r="AZ289" i="1"/>
  <c r="AY289" i="1"/>
  <c r="AX289" i="1"/>
  <c r="AW289" i="1"/>
  <c r="AV289" i="1"/>
  <c r="AR289" i="1"/>
  <c r="AQ289" i="1"/>
  <c r="AP289" i="1"/>
  <c r="AK289" i="1"/>
  <c r="AF289" i="1"/>
  <c r="AD289" i="1"/>
  <c r="AC289" i="1"/>
  <c r="AB289" i="1"/>
  <c r="Y289" i="1"/>
  <c r="X289" i="1"/>
  <c r="W289" i="1"/>
  <c r="V289" i="1"/>
  <c r="U289" i="1"/>
  <c r="T289" i="1"/>
  <c r="R289" i="1"/>
  <c r="Q289" i="1"/>
  <c r="P289" i="1"/>
  <c r="O289" i="1"/>
  <c r="N289" i="1"/>
  <c r="M289" i="1"/>
  <c r="L289" i="1"/>
  <c r="K289" i="1"/>
  <c r="J289" i="1"/>
  <c r="I289" i="1"/>
  <c r="H289" i="1"/>
  <c r="BP288" i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BB287" i="1"/>
  <c r="BA287" i="1"/>
  <c r="AZ287" i="1"/>
  <c r="AY287" i="1"/>
  <c r="AX287" i="1"/>
  <c r="AW287" i="1"/>
  <c r="AV287" i="1"/>
  <c r="AR287" i="1"/>
  <c r="AQ287" i="1"/>
  <c r="AP287" i="1"/>
  <c r="AK287" i="1"/>
  <c r="AF287" i="1"/>
  <c r="AD287" i="1"/>
  <c r="AC287" i="1"/>
  <c r="AB287" i="1"/>
  <c r="Y287" i="1"/>
  <c r="X287" i="1"/>
  <c r="W287" i="1"/>
  <c r="V287" i="1"/>
  <c r="U287" i="1"/>
  <c r="T287" i="1"/>
  <c r="R287" i="1"/>
  <c r="Q287" i="1"/>
  <c r="P287" i="1"/>
  <c r="O287" i="1"/>
  <c r="N287" i="1"/>
  <c r="M287" i="1"/>
  <c r="L287" i="1"/>
  <c r="K287" i="1"/>
  <c r="J287" i="1"/>
  <c r="I287" i="1"/>
  <c r="H287" i="1"/>
  <c r="BP286" i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BB285" i="1"/>
  <c r="BA285" i="1"/>
  <c r="BA283" i="1" s="1"/>
  <c r="AZ285" i="1"/>
  <c r="AY285" i="1"/>
  <c r="AX285" i="1"/>
  <c r="AW285" i="1"/>
  <c r="AW283" i="1" s="1"/>
  <c r="AV285" i="1"/>
  <c r="AR285" i="1"/>
  <c r="AQ285" i="1"/>
  <c r="AP285" i="1"/>
  <c r="AK285" i="1"/>
  <c r="AF285" i="1"/>
  <c r="AD285" i="1"/>
  <c r="AC285" i="1"/>
  <c r="AB285" i="1"/>
  <c r="Y285" i="1"/>
  <c r="Y283" i="1" s="1"/>
  <c r="X285" i="1"/>
  <c r="W285" i="1"/>
  <c r="W283" i="1" s="1"/>
  <c r="V285" i="1"/>
  <c r="U285" i="1"/>
  <c r="T285" i="1"/>
  <c r="R285" i="1"/>
  <c r="Q285" i="1"/>
  <c r="P285" i="1"/>
  <c r="O285" i="1"/>
  <c r="N285" i="1"/>
  <c r="M285" i="1"/>
  <c r="M283" i="1" s="1"/>
  <c r="L285" i="1"/>
  <c r="K285" i="1"/>
  <c r="J285" i="1"/>
  <c r="I285" i="1"/>
  <c r="H285" i="1"/>
  <c r="BB284" i="1"/>
  <c r="BB283" i="1" s="1"/>
  <c r="BA284" i="1"/>
  <c r="AZ284" i="1"/>
  <c r="AY284" i="1"/>
  <c r="AX284" i="1"/>
  <c r="AW284" i="1"/>
  <c r="AV284" i="1"/>
  <c r="AR284" i="1"/>
  <c r="AQ284" i="1"/>
  <c r="AP284" i="1"/>
  <c r="AK284" i="1"/>
  <c r="AK283" i="1" s="1"/>
  <c r="AF284" i="1"/>
  <c r="AD284" i="1"/>
  <c r="AC284" i="1"/>
  <c r="AB284" i="1"/>
  <c r="Y284" i="1"/>
  <c r="X284" i="1"/>
  <c r="W284" i="1"/>
  <c r="V284" i="1"/>
  <c r="U284" i="1"/>
  <c r="T284" i="1"/>
  <c r="R284" i="1"/>
  <c r="R283" i="1" s="1"/>
  <c r="Q284" i="1"/>
  <c r="Q283" i="1" s="1"/>
  <c r="P284" i="1"/>
  <c r="O284" i="1"/>
  <c r="O283" i="1" s="1"/>
  <c r="N284" i="1"/>
  <c r="N283" i="1" s="1"/>
  <c r="M284" i="1"/>
  <c r="L284" i="1"/>
  <c r="L283" i="1" s="1"/>
  <c r="K284" i="1"/>
  <c r="K283" i="1" s="1"/>
  <c r="J284" i="1"/>
  <c r="I284" i="1"/>
  <c r="I283" i="1" s="1"/>
  <c r="H284" i="1"/>
  <c r="AX283" i="1"/>
  <c r="AV283" i="1"/>
  <c r="AR283" i="1"/>
  <c r="AQ283" i="1"/>
  <c r="AP283" i="1"/>
  <c r="AD283" i="1"/>
  <c r="X283" i="1"/>
  <c r="H283" i="1"/>
  <c r="BB278" i="1"/>
  <c r="BA278" i="1"/>
  <c r="AZ278" i="1"/>
  <c r="AY278" i="1"/>
  <c r="AX278" i="1"/>
  <c r="AW278" i="1"/>
  <c r="AV278" i="1"/>
  <c r="AR278" i="1"/>
  <c r="AQ278" i="1"/>
  <c r="AP278" i="1"/>
  <c r="AK278" i="1"/>
  <c r="AF278" i="1"/>
  <c r="AD278" i="1"/>
  <c r="AC278" i="1"/>
  <c r="AB278" i="1"/>
  <c r="Y278" i="1"/>
  <c r="X278" i="1"/>
  <c r="W278" i="1"/>
  <c r="V278" i="1"/>
  <c r="U278" i="1"/>
  <c r="T278" i="1"/>
  <c r="BO277" i="1"/>
  <c r="BN277" i="1" s="1"/>
  <c r="BE277" i="1"/>
  <c r="BD277" i="1"/>
  <c r="BP277" i="1" s="1"/>
  <c r="BC277" i="1"/>
  <c r="AS277" i="1"/>
  <c r="BM277" i="1" s="1"/>
  <c r="AJ277" i="1"/>
  <c r="AL277" i="1" s="1"/>
  <c r="BJ277" i="1" s="1"/>
  <c r="AH277" i="1"/>
  <c r="AG277" i="1"/>
  <c r="AA277" i="1"/>
  <c r="AE277" i="1" s="1"/>
  <c r="BH277" i="1" s="1"/>
  <c r="S277" i="1"/>
  <c r="Z277" i="1" s="1"/>
  <c r="BM276" i="1"/>
  <c r="AU276" i="1"/>
  <c r="BD276" i="1" s="1"/>
  <c r="BP276" i="1" s="1"/>
  <c r="AT276" i="1"/>
  <c r="BC276" i="1" s="1"/>
  <c r="AS276" i="1"/>
  <c r="AJ276" i="1"/>
  <c r="AL276" i="1" s="1"/>
  <c r="BJ276" i="1" s="1"/>
  <c r="AH276" i="1"/>
  <c r="AG276" i="1"/>
  <c r="AE276" i="1"/>
  <c r="BH276" i="1" s="1"/>
  <c r="AA276" i="1"/>
  <c r="S276" i="1"/>
  <c r="Z276" i="1" s="1"/>
  <c r="BG276" i="1" s="1"/>
  <c r="AU275" i="1"/>
  <c r="AT275" i="1"/>
  <c r="BC275" i="1" s="1"/>
  <c r="AS275" i="1"/>
  <c r="BM275" i="1" s="1"/>
  <c r="AJ275" i="1"/>
  <c r="AL275" i="1" s="1"/>
  <c r="BJ275" i="1" s="1"/>
  <c r="AH275" i="1"/>
  <c r="AG275" i="1"/>
  <c r="AA275" i="1"/>
  <c r="AE275" i="1" s="1"/>
  <c r="AN275" i="1" s="1"/>
  <c r="BK275" i="1" s="1"/>
  <c r="S275" i="1"/>
  <c r="Z275" i="1" s="1"/>
  <c r="BP274" i="1"/>
  <c r="BM274" i="1"/>
  <c r="AU274" i="1"/>
  <c r="BD274" i="1" s="1"/>
  <c r="AT274" i="1"/>
  <c r="AS274" i="1"/>
  <c r="AJ274" i="1"/>
  <c r="AH274" i="1"/>
  <c r="AG274" i="1"/>
  <c r="AI274" i="1" s="1"/>
  <c r="AA274" i="1"/>
  <c r="AE274" i="1" s="1"/>
  <c r="BH274" i="1" s="1"/>
  <c r="S274" i="1"/>
  <c r="BB273" i="1"/>
  <c r="BA273" i="1"/>
  <c r="AZ273" i="1"/>
  <c r="AY273" i="1"/>
  <c r="AX273" i="1"/>
  <c r="AW273" i="1"/>
  <c r="AV273" i="1"/>
  <c r="AR273" i="1"/>
  <c r="AQ273" i="1"/>
  <c r="AP273" i="1"/>
  <c r="AK273" i="1"/>
  <c r="AF273" i="1"/>
  <c r="AD273" i="1"/>
  <c r="AC273" i="1"/>
  <c r="AB273" i="1"/>
  <c r="Y273" i="1"/>
  <c r="X273" i="1"/>
  <c r="W273" i="1"/>
  <c r="V273" i="1"/>
  <c r="U273" i="1"/>
  <c r="T273" i="1"/>
  <c r="BP272" i="1"/>
  <c r="BN272" i="1" s="1"/>
  <c r="BE272" i="1"/>
  <c r="BD272" i="1"/>
  <c r="BC272" i="1"/>
  <c r="BO272" i="1" s="1"/>
  <c r="AS272" i="1"/>
  <c r="BM272" i="1" s="1"/>
  <c r="AJ272" i="1"/>
  <c r="AL272" i="1" s="1"/>
  <c r="BJ272" i="1" s="1"/>
  <c r="AH272" i="1"/>
  <c r="AG272" i="1"/>
  <c r="AE272" i="1"/>
  <c r="BH272" i="1" s="1"/>
  <c r="AA272" i="1"/>
  <c r="S272" i="1"/>
  <c r="Z272" i="1" s="1"/>
  <c r="BM271" i="1"/>
  <c r="AU271" i="1"/>
  <c r="BD271" i="1" s="1"/>
  <c r="BP271" i="1" s="1"/>
  <c r="AT271" i="1"/>
  <c r="BC271" i="1" s="1"/>
  <c r="AS271" i="1"/>
  <c r="AJ271" i="1"/>
  <c r="AL271" i="1" s="1"/>
  <c r="BJ271" i="1" s="1"/>
  <c r="AH271" i="1"/>
  <c r="AG271" i="1"/>
  <c r="AI271" i="1" s="1"/>
  <c r="BI271" i="1" s="1"/>
  <c r="AA271" i="1"/>
  <c r="AE271" i="1" s="1"/>
  <c r="BH271" i="1" s="1"/>
  <c r="S271" i="1"/>
  <c r="Z271" i="1" s="1"/>
  <c r="BG271" i="1" s="1"/>
  <c r="AU270" i="1"/>
  <c r="AT270" i="1"/>
  <c r="AS270" i="1"/>
  <c r="AL270" i="1"/>
  <c r="AL273" i="1" s="1"/>
  <c r="AJ270" i="1"/>
  <c r="AH270" i="1"/>
  <c r="AG270" i="1"/>
  <c r="AI270" i="1" s="1"/>
  <c r="AA270" i="1"/>
  <c r="AE270" i="1" s="1"/>
  <c r="S270" i="1"/>
  <c r="Z270" i="1" s="1"/>
  <c r="Z273" i="1" s="1"/>
  <c r="BM269" i="1"/>
  <c r="BB269" i="1"/>
  <c r="BA269" i="1"/>
  <c r="AZ269" i="1"/>
  <c r="AY269" i="1"/>
  <c r="AX269" i="1"/>
  <c r="AW269" i="1"/>
  <c r="AV269" i="1"/>
  <c r="AS269" i="1"/>
  <c r="AR269" i="1"/>
  <c r="AQ269" i="1"/>
  <c r="AP269" i="1"/>
  <c r="AK269" i="1"/>
  <c r="AF269" i="1"/>
  <c r="AD269" i="1"/>
  <c r="AC269" i="1"/>
  <c r="AB269" i="1"/>
  <c r="Y269" i="1"/>
  <c r="X269" i="1"/>
  <c r="W269" i="1"/>
  <c r="V269" i="1"/>
  <c r="U269" i="1"/>
  <c r="T269" i="1"/>
  <c r="BP268" i="1"/>
  <c r="BD268" i="1"/>
  <c r="BC268" i="1"/>
  <c r="AS268" i="1"/>
  <c r="BM268" i="1" s="1"/>
  <c r="AJ268" i="1"/>
  <c r="AL268" i="1" s="1"/>
  <c r="BJ268" i="1" s="1"/>
  <c r="AH268" i="1"/>
  <c r="AG268" i="1"/>
  <c r="AA268" i="1"/>
  <c r="AE268" i="1" s="1"/>
  <c r="BH268" i="1" s="1"/>
  <c r="S268" i="1"/>
  <c r="Z268" i="1" s="1"/>
  <c r="BM267" i="1"/>
  <c r="BD267" i="1"/>
  <c r="BD269" i="1" s="1"/>
  <c r="AU267" i="1"/>
  <c r="AU269" i="1" s="1"/>
  <c r="AT267" i="1"/>
  <c r="AS267" i="1"/>
  <c r="AJ267" i="1"/>
  <c r="AH267" i="1"/>
  <c r="AG267" i="1"/>
  <c r="AA267" i="1"/>
  <c r="AE267" i="1" s="1"/>
  <c r="S267" i="1"/>
  <c r="Z267" i="1" s="1"/>
  <c r="BG267" i="1" s="1"/>
  <c r="BB266" i="1"/>
  <c r="BA266" i="1"/>
  <c r="AZ266" i="1"/>
  <c r="AY266" i="1"/>
  <c r="AX266" i="1"/>
  <c r="AW266" i="1"/>
  <c r="AV266" i="1"/>
  <c r="AR266" i="1"/>
  <c r="AQ266" i="1"/>
  <c r="AP266" i="1"/>
  <c r="AK266" i="1"/>
  <c r="AF266" i="1"/>
  <c r="AD266" i="1"/>
  <c r="AC266" i="1"/>
  <c r="AB266" i="1"/>
  <c r="Y266" i="1"/>
  <c r="X266" i="1"/>
  <c r="W266" i="1"/>
  <c r="V266" i="1"/>
  <c r="U266" i="1"/>
  <c r="T266" i="1"/>
  <c r="BD265" i="1"/>
  <c r="BC265" i="1"/>
  <c r="AS265" i="1"/>
  <c r="BM265" i="1" s="1"/>
  <c r="AJ265" i="1"/>
  <c r="AL265" i="1" s="1"/>
  <c r="BJ265" i="1" s="1"/>
  <c r="AH265" i="1"/>
  <c r="AG265" i="1"/>
  <c r="AI265" i="1" s="1"/>
  <c r="BI265" i="1" s="1"/>
  <c r="AA265" i="1"/>
  <c r="AE265" i="1" s="1"/>
  <c r="BH265" i="1" s="1"/>
  <c r="S265" i="1"/>
  <c r="Z265" i="1" s="1"/>
  <c r="BM264" i="1"/>
  <c r="AU264" i="1"/>
  <c r="BD264" i="1" s="1"/>
  <c r="BP264" i="1" s="1"/>
  <c r="AT264" i="1"/>
  <c r="AS264" i="1"/>
  <c r="AJ264" i="1"/>
  <c r="AL264" i="1" s="1"/>
  <c r="AH264" i="1"/>
  <c r="AH266" i="1" s="1"/>
  <c r="AG264" i="1"/>
  <c r="AE264" i="1"/>
  <c r="BH264" i="1" s="1"/>
  <c r="BH266" i="1" s="1"/>
  <c r="AA264" i="1"/>
  <c r="S264" i="1"/>
  <c r="Z264" i="1" s="1"/>
  <c r="BB263" i="1"/>
  <c r="BA263" i="1"/>
  <c r="AZ263" i="1"/>
  <c r="AY263" i="1"/>
  <c r="AX263" i="1"/>
  <c r="AW263" i="1"/>
  <c r="AV263" i="1"/>
  <c r="AU263" i="1"/>
  <c r="AR263" i="1"/>
  <c r="AQ263" i="1"/>
  <c r="AP263" i="1"/>
  <c r="AK263" i="1"/>
  <c r="AF263" i="1"/>
  <c r="AD263" i="1"/>
  <c r="AC263" i="1"/>
  <c r="AB263" i="1"/>
  <c r="Y263" i="1"/>
  <c r="X263" i="1"/>
  <c r="W263" i="1"/>
  <c r="V263" i="1"/>
  <c r="U263" i="1"/>
  <c r="T263" i="1"/>
  <c r="BP262" i="1"/>
  <c r="BO262" i="1"/>
  <c r="BD262" i="1"/>
  <c r="BC262" i="1"/>
  <c r="AS262" i="1"/>
  <c r="BM262" i="1" s="1"/>
  <c r="AJ262" i="1"/>
  <c r="AL262" i="1" s="1"/>
  <c r="BJ262" i="1" s="1"/>
  <c r="AH262" i="1"/>
  <c r="AG262" i="1"/>
  <c r="AI262" i="1" s="1"/>
  <c r="BI262" i="1" s="1"/>
  <c r="AA262" i="1"/>
  <c r="S262" i="1"/>
  <c r="Z262" i="1" s="1"/>
  <c r="BG262" i="1" s="1"/>
  <c r="BG261" i="1"/>
  <c r="AU261" i="1"/>
  <c r="BD261" i="1" s="1"/>
  <c r="BD263" i="1" s="1"/>
  <c r="AT261" i="1"/>
  <c r="AS261" i="1"/>
  <c r="AJ261" i="1"/>
  <c r="AH261" i="1"/>
  <c r="AG261" i="1"/>
  <c r="AA261" i="1"/>
  <c r="AE261" i="1" s="1"/>
  <c r="S261" i="1"/>
  <c r="Z261" i="1" s="1"/>
  <c r="BB260" i="1"/>
  <c r="BA260" i="1"/>
  <c r="AZ260" i="1"/>
  <c r="AY260" i="1"/>
  <c r="AX260" i="1"/>
  <c r="AW260" i="1"/>
  <c r="AV260" i="1"/>
  <c r="AR260" i="1"/>
  <c r="AQ260" i="1"/>
  <c r="AP260" i="1"/>
  <c r="AK260" i="1"/>
  <c r="AF260" i="1"/>
  <c r="AD260" i="1"/>
  <c r="AC260" i="1"/>
  <c r="AB260" i="1"/>
  <c r="Y260" i="1"/>
  <c r="X260" i="1"/>
  <c r="W260" i="1"/>
  <c r="V260" i="1"/>
  <c r="U260" i="1"/>
  <c r="T260" i="1"/>
  <c r="BM259" i="1"/>
  <c r="BC259" i="1"/>
  <c r="BO259" i="1" s="1"/>
  <c r="AU259" i="1"/>
  <c r="BD259" i="1" s="1"/>
  <c r="AS259" i="1"/>
  <c r="AJ259" i="1"/>
  <c r="AL259" i="1" s="1"/>
  <c r="BJ259" i="1" s="1"/>
  <c r="AH259" i="1"/>
  <c r="AG259" i="1"/>
  <c r="AI259" i="1" s="1"/>
  <c r="BI259" i="1" s="1"/>
  <c r="AE259" i="1"/>
  <c r="BH259" i="1" s="1"/>
  <c r="AA259" i="1"/>
  <c r="S259" i="1"/>
  <c r="Z259" i="1" s="1"/>
  <c r="BP258" i="1"/>
  <c r="BN258" i="1" s="1"/>
  <c r="BE258" i="1"/>
  <c r="BD258" i="1"/>
  <c r="BC258" i="1"/>
  <c r="BO258" i="1" s="1"/>
  <c r="AS258" i="1"/>
  <c r="BM258" i="1" s="1"/>
  <c r="AL258" i="1"/>
  <c r="BJ258" i="1" s="1"/>
  <c r="AJ258" i="1"/>
  <c r="AH258" i="1"/>
  <c r="AG258" i="1"/>
  <c r="AA258" i="1"/>
  <c r="S258" i="1"/>
  <c r="Z258" i="1" s="1"/>
  <c r="BG257" i="1"/>
  <c r="AU257" i="1"/>
  <c r="AT257" i="1"/>
  <c r="BC257" i="1" s="1"/>
  <c r="BO257" i="1" s="1"/>
  <c r="BO260" i="1" s="1"/>
  <c r="AS257" i="1"/>
  <c r="AJ257" i="1"/>
  <c r="AL257" i="1" s="1"/>
  <c r="AH257" i="1"/>
  <c r="AG257" i="1"/>
  <c r="AA257" i="1"/>
  <c r="AE257" i="1" s="1"/>
  <c r="BH257" i="1" s="1"/>
  <c r="S257" i="1"/>
  <c r="Z257" i="1" s="1"/>
  <c r="BB256" i="1"/>
  <c r="BA256" i="1"/>
  <c r="AZ256" i="1"/>
  <c r="AY256" i="1"/>
  <c r="AX256" i="1"/>
  <c r="AW256" i="1"/>
  <c r="AV256" i="1"/>
  <c r="AR256" i="1"/>
  <c r="AQ256" i="1"/>
  <c r="AP256" i="1"/>
  <c r="AK256" i="1"/>
  <c r="AF256" i="1"/>
  <c r="AD256" i="1"/>
  <c r="AC256" i="1"/>
  <c r="AB256" i="1"/>
  <c r="Y256" i="1"/>
  <c r="X256" i="1"/>
  <c r="W256" i="1"/>
  <c r="V256" i="1"/>
  <c r="U256" i="1"/>
  <c r="T256" i="1"/>
  <c r="BO255" i="1"/>
  <c r="BM255" i="1"/>
  <c r="BD255" i="1"/>
  <c r="BC255" i="1"/>
  <c r="AS255" i="1"/>
  <c r="AJ255" i="1"/>
  <c r="AL255" i="1" s="1"/>
  <c r="BJ255" i="1" s="1"/>
  <c r="AH255" i="1"/>
  <c r="AG255" i="1"/>
  <c r="AI255" i="1" s="1"/>
  <c r="BI255" i="1" s="1"/>
  <c r="AA255" i="1"/>
  <c r="AE255" i="1" s="1"/>
  <c r="BH255" i="1" s="1"/>
  <c r="S255" i="1"/>
  <c r="Z255" i="1" s="1"/>
  <c r="AU254" i="1"/>
  <c r="AU256" i="1" s="1"/>
  <c r="AT254" i="1"/>
  <c r="AT256" i="1" s="1"/>
  <c r="AS254" i="1"/>
  <c r="AJ254" i="1"/>
  <c r="AL254" i="1" s="1"/>
  <c r="BJ254" i="1" s="1"/>
  <c r="AH254" i="1"/>
  <c r="AH256" i="1" s="1"/>
  <c r="AG254" i="1"/>
  <c r="AA254" i="1"/>
  <c r="AE254" i="1" s="1"/>
  <c r="S254" i="1"/>
  <c r="Z254" i="1" s="1"/>
  <c r="AO254" i="1" s="1"/>
  <c r="BB253" i="1"/>
  <c r="BA253" i="1"/>
  <c r="AZ253" i="1"/>
  <c r="AY253" i="1"/>
  <c r="AX253" i="1"/>
  <c r="AW253" i="1"/>
  <c r="AV253" i="1"/>
  <c r="AS253" i="1"/>
  <c r="AR253" i="1"/>
  <c r="AQ253" i="1"/>
  <c r="AP253" i="1"/>
  <c r="AK253" i="1"/>
  <c r="AF253" i="1"/>
  <c r="AD253" i="1"/>
  <c r="AC253" i="1"/>
  <c r="AB253" i="1"/>
  <c r="Y253" i="1"/>
  <c r="X253" i="1"/>
  <c r="W253" i="1"/>
  <c r="V253" i="1"/>
  <c r="U253" i="1"/>
  <c r="T253" i="1"/>
  <c r="BC252" i="1"/>
  <c r="BO252" i="1" s="1"/>
  <c r="AU252" i="1"/>
  <c r="BD252" i="1" s="1"/>
  <c r="AS252" i="1"/>
  <c r="BM252" i="1" s="1"/>
  <c r="AJ252" i="1"/>
  <c r="AL252" i="1" s="1"/>
  <c r="BJ252" i="1" s="1"/>
  <c r="AH252" i="1"/>
  <c r="AI252" i="1" s="1"/>
  <c r="BI252" i="1" s="1"/>
  <c r="AG252" i="1"/>
  <c r="AA252" i="1"/>
  <c r="AE252" i="1" s="1"/>
  <c r="BH252" i="1" s="1"/>
  <c r="S252" i="1"/>
  <c r="Z252" i="1" s="1"/>
  <c r="BP251" i="1"/>
  <c r="BN251" i="1" s="1"/>
  <c r="BE251" i="1"/>
  <c r="BD251" i="1"/>
  <c r="BC251" i="1"/>
  <c r="BO251" i="1" s="1"/>
  <c r="AS251" i="1"/>
  <c r="BM251" i="1" s="1"/>
  <c r="AL251" i="1"/>
  <c r="BJ251" i="1" s="1"/>
  <c r="AJ251" i="1"/>
  <c r="AH251" i="1"/>
  <c r="AG251" i="1"/>
  <c r="AA251" i="1"/>
  <c r="AE251" i="1" s="1"/>
  <c r="BH251" i="1" s="1"/>
  <c r="S251" i="1"/>
  <c r="Z251" i="1" s="1"/>
  <c r="AN251" i="1" s="1"/>
  <c r="BK251" i="1" s="1"/>
  <c r="BM250" i="1"/>
  <c r="BM253" i="1" s="1"/>
  <c r="BC250" i="1"/>
  <c r="AU250" i="1"/>
  <c r="AT250" i="1"/>
  <c r="AT253" i="1" s="1"/>
  <c r="AS250" i="1"/>
  <c r="AL250" i="1"/>
  <c r="BJ250" i="1" s="1"/>
  <c r="AJ250" i="1"/>
  <c r="AH250" i="1"/>
  <c r="AG250" i="1"/>
  <c r="AA250" i="1"/>
  <c r="S250" i="1"/>
  <c r="Z250" i="1" s="1"/>
  <c r="BM249" i="1"/>
  <c r="BB249" i="1"/>
  <c r="BA249" i="1"/>
  <c r="AZ249" i="1"/>
  <c r="AY249" i="1"/>
  <c r="AX249" i="1"/>
  <c r="AW249" i="1"/>
  <c r="AV249" i="1"/>
  <c r="AR249" i="1"/>
  <c r="AQ249" i="1"/>
  <c r="AP249" i="1"/>
  <c r="AK249" i="1"/>
  <c r="AF249" i="1"/>
  <c r="AD249" i="1"/>
  <c r="AC249" i="1"/>
  <c r="AB249" i="1"/>
  <c r="Y249" i="1"/>
  <c r="X249" i="1"/>
  <c r="W249" i="1"/>
  <c r="V249" i="1"/>
  <c r="U249" i="1"/>
  <c r="T249" i="1"/>
  <c r="BO248" i="1"/>
  <c r="BM248" i="1"/>
  <c r="BC248" i="1"/>
  <c r="AU248" i="1"/>
  <c r="AS248" i="1"/>
  <c r="AJ248" i="1"/>
  <c r="AL248" i="1" s="1"/>
  <c r="BJ248" i="1" s="1"/>
  <c r="AH248" i="1"/>
  <c r="AG248" i="1"/>
  <c r="AA248" i="1"/>
  <c r="AE248" i="1" s="1"/>
  <c r="S248" i="1"/>
  <c r="Z248" i="1" s="1"/>
  <c r="BM247" i="1"/>
  <c r="BE247" i="1"/>
  <c r="BD247" i="1"/>
  <c r="BP247" i="1" s="1"/>
  <c r="BC247" i="1"/>
  <c r="BO247" i="1" s="1"/>
  <c r="AS247" i="1"/>
  <c r="AS249" i="1" s="1"/>
  <c r="AJ247" i="1"/>
  <c r="AL247" i="1" s="1"/>
  <c r="BJ247" i="1" s="1"/>
  <c r="AH247" i="1"/>
  <c r="AG247" i="1"/>
  <c r="AI247" i="1" s="1"/>
  <c r="BI247" i="1" s="1"/>
  <c r="AA247" i="1"/>
  <c r="AE247" i="1" s="1"/>
  <c r="S247" i="1"/>
  <c r="Z247" i="1" s="1"/>
  <c r="BG247" i="1" s="1"/>
  <c r="BM246" i="1"/>
  <c r="BC246" i="1"/>
  <c r="BO246" i="1" s="1"/>
  <c r="AU246" i="1"/>
  <c r="BD246" i="1" s="1"/>
  <c r="BP246" i="1" s="1"/>
  <c r="AT246" i="1"/>
  <c r="AT249" i="1" s="1"/>
  <c r="AS246" i="1"/>
  <c r="AL246" i="1"/>
  <c r="AJ246" i="1"/>
  <c r="AH246" i="1"/>
  <c r="AG246" i="1"/>
  <c r="AA246" i="1"/>
  <c r="AE246" i="1" s="1"/>
  <c r="S246" i="1"/>
  <c r="Z246" i="1" s="1"/>
  <c r="BB245" i="1"/>
  <c r="BA245" i="1"/>
  <c r="AZ245" i="1"/>
  <c r="AY245" i="1"/>
  <c r="AX245" i="1"/>
  <c r="AW245" i="1"/>
  <c r="AV245" i="1"/>
  <c r="AR245" i="1"/>
  <c r="AQ245" i="1"/>
  <c r="AP245" i="1"/>
  <c r="AK245" i="1"/>
  <c r="AF245" i="1"/>
  <c r="AD245" i="1"/>
  <c r="AC245" i="1"/>
  <c r="AB245" i="1"/>
  <c r="Y245" i="1"/>
  <c r="X245" i="1"/>
  <c r="W245" i="1"/>
  <c r="V245" i="1"/>
  <c r="U245" i="1"/>
  <c r="T245" i="1"/>
  <c r="BC244" i="1"/>
  <c r="AU244" i="1"/>
  <c r="BD244" i="1" s="1"/>
  <c r="BP244" i="1" s="1"/>
  <c r="AS244" i="1"/>
  <c r="BM244" i="1" s="1"/>
  <c r="AJ244" i="1"/>
  <c r="AL244" i="1" s="1"/>
  <c r="BJ244" i="1" s="1"/>
  <c r="AH244" i="1"/>
  <c r="AG244" i="1"/>
  <c r="AA244" i="1"/>
  <c r="AE244" i="1" s="1"/>
  <c r="BH244" i="1" s="1"/>
  <c r="S244" i="1"/>
  <c r="Z244" i="1" s="1"/>
  <c r="BM243" i="1"/>
  <c r="BH243" i="1"/>
  <c r="BD243" i="1"/>
  <c r="BP243" i="1" s="1"/>
  <c r="BC243" i="1"/>
  <c r="BO243" i="1" s="1"/>
  <c r="AS243" i="1"/>
  <c r="AL243" i="1"/>
  <c r="BJ243" i="1" s="1"/>
  <c r="AJ243" i="1"/>
  <c r="AH243" i="1"/>
  <c r="AG243" i="1"/>
  <c r="AA243" i="1"/>
  <c r="AE243" i="1" s="1"/>
  <c r="S243" i="1"/>
  <c r="Z243" i="1" s="1"/>
  <c r="AU242" i="1"/>
  <c r="BD242" i="1" s="1"/>
  <c r="AT242" i="1"/>
  <c r="BC242" i="1" s="1"/>
  <c r="AS242" i="1"/>
  <c r="AJ242" i="1"/>
  <c r="AL242" i="1" s="1"/>
  <c r="AH242" i="1"/>
  <c r="AI242" i="1" s="1"/>
  <c r="BI242" i="1" s="1"/>
  <c r="AG242" i="1"/>
  <c r="AE242" i="1"/>
  <c r="AA242" i="1"/>
  <c r="S242" i="1"/>
  <c r="BB241" i="1"/>
  <c r="BA241" i="1"/>
  <c r="AZ241" i="1"/>
  <c r="AY241" i="1"/>
  <c r="AX241" i="1"/>
  <c r="AW241" i="1"/>
  <c r="AV241" i="1"/>
  <c r="AR241" i="1"/>
  <c r="AQ241" i="1"/>
  <c r="AP241" i="1"/>
  <c r="AK241" i="1"/>
  <c r="AF241" i="1"/>
  <c r="AD241" i="1"/>
  <c r="AC241" i="1"/>
  <c r="AB241" i="1"/>
  <c r="Y241" i="1"/>
  <c r="X241" i="1"/>
  <c r="W241" i="1"/>
  <c r="V241" i="1"/>
  <c r="U241" i="1"/>
  <c r="T241" i="1"/>
  <c r="BC240" i="1"/>
  <c r="BO240" i="1" s="1"/>
  <c r="AU240" i="1"/>
  <c r="BD240" i="1" s="1"/>
  <c r="AS240" i="1"/>
  <c r="BM240" i="1" s="1"/>
  <c r="AJ240" i="1"/>
  <c r="AL240" i="1" s="1"/>
  <c r="BJ240" i="1" s="1"/>
  <c r="AI240" i="1"/>
  <c r="BI240" i="1" s="1"/>
  <c r="AH240" i="1"/>
  <c r="AG240" i="1"/>
  <c r="AA240" i="1"/>
  <c r="AE240" i="1" s="1"/>
  <c r="BH240" i="1" s="1"/>
  <c r="S240" i="1"/>
  <c r="Z240" i="1" s="1"/>
  <c r="BD239" i="1"/>
  <c r="BC239" i="1"/>
  <c r="AS239" i="1"/>
  <c r="BM239" i="1" s="1"/>
  <c r="AJ239" i="1"/>
  <c r="AL239" i="1" s="1"/>
  <c r="BJ239" i="1" s="1"/>
  <c r="AH239" i="1"/>
  <c r="AG239" i="1"/>
  <c r="AI239" i="1" s="1"/>
  <c r="BI239" i="1" s="1"/>
  <c r="AA239" i="1"/>
  <c r="S239" i="1"/>
  <c r="Z239" i="1" s="1"/>
  <c r="AU238" i="1"/>
  <c r="BD238" i="1" s="1"/>
  <c r="BP238" i="1" s="1"/>
  <c r="AT238" i="1"/>
  <c r="AS238" i="1"/>
  <c r="AJ238" i="1"/>
  <c r="AH238" i="1"/>
  <c r="AG238" i="1"/>
  <c r="AA238" i="1"/>
  <c r="AE238" i="1" s="1"/>
  <c r="BH238" i="1" s="1"/>
  <c r="S238" i="1"/>
  <c r="Z238" i="1" s="1"/>
  <c r="BB237" i="1"/>
  <c r="BA237" i="1"/>
  <c r="AZ237" i="1"/>
  <c r="AY237" i="1"/>
  <c r="AX237" i="1"/>
  <c r="AW237" i="1"/>
  <c r="AV237" i="1"/>
  <c r="AR237" i="1"/>
  <c r="AQ237" i="1"/>
  <c r="AP237" i="1"/>
  <c r="AK237" i="1"/>
  <c r="AF237" i="1"/>
  <c r="AD237" i="1"/>
  <c r="AC237" i="1"/>
  <c r="AB237" i="1"/>
  <c r="Y237" i="1"/>
  <c r="X237" i="1"/>
  <c r="W237" i="1"/>
  <c r="V237" i="1"/>
  <c r="U237" i="1"/>
  <c r="T237" i="1"/>
  <c r="BM236" i="1"/>
  <c r="BC236" i="1"/>
  <c r="BO236" i="1" s="1"/>
  <c r="AU236" i="1"/>
  <c r="BD236" i="1" s="1"/>
  <c r="AS236" i="1"/>
  <c r="AS237" i="1" s="1"/>
  <c r="AJ236" i="1"/>
  <c r="AL236" i="1" s="1"/>
  <c r="BJ236" i="1" s="1"/>
  <c r="AH236" i="1"/>
  <c r="AG236" i="1"/>
  <c r="AA236" i="1"/>
  <c r="AE236" i="1" s="1"/>
  <c r="BH236" i="1" s="1"/>
  <c r="S236" i="1"/>
  <c r="Z236" i="1" s="1"/>
  <c r="BD235" i="1"/>
  <c r="BE235" i="1" s="1"/>
  <c r="BC235" i="1"/>
  <c r="BO235" i="1" s="1"/>
  <c r="AS235" i="1"/>
  <c r="BM235" i="1" s="1"/>
  <c r="AJ235" i="1"/>
  <c r="AL235" i="1" s="1"/>
  <c r="BJ235" i="1" s="1"/>
  <c r="AH235" i="1"/>
  <c r="AG235" i="1"/>
  <c r="AA235" i="1"/>
  <c r="S235" i="1"/>
  <c r="Z235" i="1" s="1"/>
  <c r="BG235" i="1" s="1"/>
  <c r="BM234" i="1"/>
  <c r="AU234" i="1"/>
  <c r="AT234" i="1"/>
  <c r="AT237" i="1" s="1"/>
  <c r="AS234" i="1"/>
  <c r="AJ234" i="1"/>
  <c r="AH234" i="1"/>
  <c r="AG234" i="1"/>
  <c r="AI234" i="1" s="1"/>
  <c r="BI234" i="1" s="1"/>
  <c r="AA234" i="1"/>
  <c r="Z234" i="1"/>
  <c r="S234" i="1"/>
  <c r="BB233" i="1"/>
  <c r="BA233" i="1"/>
  <c r="AZ233" i="1"/>
  <c r="AY233" i="1"/>
  <c r="AX233" i="1"/>
  <c r="AW233" i="1"/>
  <c r="AV233" i="1"/>
  <c r="AR233" i="1"/>
  <c r="AQ233" i="1"/>
  <c r="AP233" i="1"/>
  <c r="AK233" i="1"/>
  <c r="AF233" i="1"/>
  <c r="AD233" i="1"/>
  <c r="AC233" i="1"/>
  <c r="AB233" i="1"/>
  <c r="Y233" i="1"/>
  <c r="X233" i="1"/>
  <c r="W233" i="1"/>
  <c r="V233" i="1"/>
  <c r="U233" i="1"/>
  <c r="T233" i="1"/>
  <c r="BM232" i="1"/>
  <c r="BD232" i="1"/>
  <c r="BP232" i="1" s="1"/>
  <c r="BC232" i="1"/>
  <c r="AU232" i="1"/>
  <c r="AS232" i="1"/>
  <c r="AJ232" i="1"/>
  <c r="AH232" i="1"/>
  <c r="AG232" i="1"/>
  <c r="AA232" i="1"/>
  <c r="AE232" i="1" s="1"/>
  <c r="BH232" i="1" s="1"/>
  <c r="S232" i="1"/>
  <c r="Z232" i="1" s="1"/>
  <c r="BD231" i="1"/>
  <c r="BP231" i="1" s="1"/>
  <c r="AT231" i="1"/>
  <c r="BC231" i="1" s="1"/>
  <c r="BO231" i="1" s="1"/>
  <c r="AS231" i="1"/>
  <c r="BM231" i="1" s="1"/>
  <c r="AJ231" i="1"/>
  <c r="AL231" i="1" s="1"/>
  <c r="BJ231" i="1" s="1"/>
  <c r="AH231" i="1"/>
  <c r="AG231" i="1"/>
  <c r="AA231" i="1"/>
  <c r="AE231" i="1" s="1"/>
  <c r="BH231" i="1" s="1"/>
  <c r="S231" i="1"/>
  <c r="Z231" i="1" s="1"/>
  <c r="BO230" i="1"/>
  <c r="BC230" i="1"/>
  <c r="AU230" i="1"/>
  <c r="BD230" i="1" s="1"/>
  <c r="BP230" i="1" s="1"/>
  <c r="AS230" i="1"/>
  <c r="BM230" i="1" s="1"/>
  <c r="AL230" i="1"/>
  <c r="BJ230" i="1" s="1"/>
  <c r="AJ230" i="1"/>
  <c r="AH230" i="1"/>
  <c r="AG230" i="1"/>
  <c r="AA230" i="1"/>
  <c r="AE230" i="1" s="1"/>
  <c r="S230" i="1"/>
  <c r="Z230" i="1" s="1"/>
  <c r="BP229" i="1"/>
  <c r="BM229" i="1"/>
  <c r="BD229" i="1"/>
  <c r="BC229" i="1"/>
  <c r="AS229" i="1"/>
  <c r="AJ229" i="1"/>
  <c r="AL229" i="1" s="1"/>
  <c r="BJ229" i="1" s="1"/>
  <c r="AH229" i="1"/>
  <c r="AG229" i="1"/>
  <c r="AI229" i="1" s="1"/>
  <c r="BI229" i="1" s="1"/>
  <c r="AA229" i="1"/>
  <c r="AE229" i="1" s="1"/>
  <c r="BH229" i="1" s="1"/>
  <c r="S229" i="1"/>
  <c r="Z229" i="1" s="1"/>
  <c r="BM228" i="1"/>
  <c r="BJ228" i="1"/>
  <c r="AU228" i="1"/>
  <c r="BD228" i="1" s="1"/>
  <c r="BP228" i="1" s="1"/>
  <c r="AT228" i="1"/>
  <c r="BC228" i="1" s="1"/>
  <c r="AS228" i="1"/>
  <c r="AJ228" i="1"/>
  <c r="AL228" i="1" s="1"/>
  <c r="AH228" i="1"/>
  <c r="AG228" i="1"/>
  <c r="AA228" i="1"/>
  <c r="AE228" i="1" s="1"/>
  <c r="BH228" i="1" s="1"/>
  <c r="S228" i="1"/>
  <c r="Z228" i="1" s="1"/>
  <c r="AU227" i="1"/>
  <c r="AT227" i="1"/>
  <c r="AS227" i="1"/>
  <c r="AJ227" i="1"/>
  <c r="AL227" i="1" s="1"/>
  <c r="BJ227" i="1" s="1"/>
  <c r="AH227" i="1"/>
  <c r="AG227" i="1"/>
  <c r="AI227" i="1" s="1"/>
  <c r="AA227" i="1"/>
  <c r="AE227" i="1" s="1"/>
  <c r="S227" i="1"/>
  <c r="BB226" i="1"/>
  <c r="BA226" i="1"/>
  <c r="AZ226" i="1"/>
  <c r="AY226" i="1"/>
  <c r="AX226" i="1"/>
  <c r="AW226" i="1"/>
  <c r="AV226" i="1"/>
  <c r="AR226" i="1"/>
  <c r="AQ226" i="1"/>
  <c r="AP226" i="1"/>
  <c r="AK226" i="1"/>
  <c r="AF226" i="1"/>
  <c r="AD226" i="1"/>
  <c r="AC226" i="1"/>
  <c r="AB226" i="1"/>
  <c r="Y226" i="1"/>
  <c r="X226" i="1"/>
  <c r="W226" i="1"/>
  <c r="V226" i="1"/>
  <c r="U226" i="1"/>
  <c r="T226" i="1"/>
  <c r="BC225" i="1"/>
  <c r="BO225" i="1" s="1"/>
  <c r="AU225" i="1"/>
  <c r="BD225" i="1" s="1"/>
  <c r="AS225" i="1"/>
  <c r="BM225" i="1" s="1"/>
  <c r="AJ225" i="1"/>
  <c r="AL225" i="1" s="1"/>
  <c r="BJ225" i="1" s="1"/>
  <c r="AH225" i="1"/>
  <c r="AG225" i="1"/>
  <c r="AI225" i="1" s="1"/>
  <c r="BI225" i="1" s="1"/>
  <c r="AA225" i="1"/>
  <c r="AE225" i="1" s="1"/>
  <c r="BH225" i="1" s="1"/>
  <c r="S225" i="1"/>
  <c r="Z225" i="1" s="1"/>
  <c r="BP224" i="1"/>
  <c r="BM224" i="1"/>
  <c r="BD224" i="1"/>
  <c r="AT224" i="1"/>
  <c r="BC224" i="1" s="1"/>
  <c r="AS224" i="1"/>
  <c r="AJ224" i="1"/>
  <c r="AL224" i="1" s="1"/>
  <c r="BJ224" i="1" s="1"/>
  <c r="AI224" i="1"/>
  <c r="BI224" i="1" s="1"/>
  <c r="AH224" i="1"/>
  <c r="AG224" i="1"/>
  <c r="AA224" i="1"/>
  <c r="AE224" i="1" s="1"/>
  <c r="BH224" i="1" s="1"/>
  <c r="S224" i="1"/>
  <c r="Z224" i="1" s="1"/>
  <c r="BM223" i="1"/>
  <c r="BC223" i="1"/>
  <c r="AU223" i="1"/>
  <c r="BD223" i="1" s="1"/>
  <c r="BP223" i="1" s="1"/>
  <c r="AS223" i="1"/>
  <c r="AJ223" i="1"/>
  <c r="AL223" i="1" s="1"/>
  <c r="BJ223" i="1" s="1"/>
  <c r="AH223" i="1"/>
  <c r="AG223" i="1"/>
  <c r="AI223" i="1" s="1"/>
  <c r="BI223" i="1" s="1"/>
  <c r="AA223" i="1"/>
  <c r="AE223" i="1" s="1"/>
  <c r="BH223" i="1" s="1"/>
  <c r="S223" i="1"/>
  <c r="BP222" i="1"/>
  <c r="BM222" i="1"/>
  <c r="BD222" i="1"/>
  <c r="BC222" i="1"/>
  <c r="AS222" i="1"/>
  <c r="AJ222" i="1"/>
  <c r="AL222" i="1" s="1"/>
  <c r="BJ222" i="1" s="1"/>
  <c r="AH222" i="1"/>
  <c r="AG222" i="1"/>
  <c r="AA222" i="1"/>
  <c r="AE222" i="1" s="1"/>
  <c r="S222" i="1"/>
  <c r="Z222" i="1" s="1"/>
  <c r="BG222" i="1" s="1"/>
  <c r="BM221" i="1"/>
  <c r="AU221" i="1"/>
  <c r="BD221" i="1" s="1"/>
  <c r="BP221" i="1" s="1"/>
  <c r="AT221" i="1"/>
  <c r="BC221" i="1" s="1"/>
  <c r="AS221" i="1"/>
  <c r="AJ221" i="1"/>
  <c r="AL221" i="1" s="1"/>
  <c r="BJ221" i="1" s="1"/>
  <c r="AH221" i="1"/>
  <c r="AG221" i="1"/>
  <c r="AA221" i="1"/>
  <c r="AE221" i="1" s="1"/>
  <c r="BH221" i="1" s="1"/>
  <c r="S221" i="1"/>
  <c r="Z221" i="1" s="1"/>
  <c r="BC220" i="1"/>
  <c r="BO220" i="1" s="1"/>
  <c r="BN220" i="1" s="1"/>
  <c r="AU220" i="1"/>
  <c r="BD220" i="1" s="1"/>
  <c r="BP220" i="1" s="1"/>
  <c r="AT220" i="1"/>
  <c r="AS220" i="1"/>
  <c r="BM220" i="1" s="1"/>
  <c r="AL220" i="1"/>
  <c r="BJ220" i="1" s="1"/>
  <c r="AJ220" i="1"/>
  <c r="AH220" i="1"/>
  <c r="AG220" i="1"/>
  <c r="AA220" i="1"/>
  <c r="AE220" i="1" s="1"/>
  <c r="BH220" i="1" s="1"/>
  <c r="S220" i="1"/>
  <c r="Z220" i="1" s="1"/>
  <c r="BM219" i="1"/>
  <c r="AU219" i="1"/>
  <c r="AT219" i="1"/>
  <c r="AS219" i="1"/>
  <c r="AJ219" i="1"/>
  <c r="AL219" i="1" s="1"/>
  <c r="AH219" i="1"/>
  <c r="AG219" i="1"/>
  <c r="AA219" i="1"/>
  <c r="S219" i="1"/>
  <c r="Z219" i="1" s="1"/>
  <c r="BB218" i="1"/>
  <c r="BA218" i="1"/>
  <c r="AZ218" i="1"/>
  <c r="AY218" i="1"/>
  <c r="AX218" i="1"/>
  <c r="AW218" i="1"/>
  <c r="AV218" i="1"/>
  <c r="AR218" i="1"/>
  <c r="AQ218" i="1"/>
  <c r="AP218" i="1"/>
  <c r="AK218" i="1"/>
  <c r="AF218" i="1"/>
  <c r="AD218" i="1"/>
  <c r="AC218" i="1"/>
  <c r="AB218" i="1"/>
  <c r="Y218" i="1"/>
  <c r="X218" i="1"/>
  <c r="W218" i="1"/>
  <c r="V218" i="1"/>
  <c r="U218" i="1"/>
  <c r="T218" i="1"/>
  <c r="BC217" i="1"/>
  <c r="BO217" i="1" s="1"/>
  <c r="BN217" i="1" s="1"/>
  <c r="AU217" i="1"/>
  <c r="BD217" i="1" s="1"/>
  <c r="BP217" i="1" s="1"/>
  <c r="AS217" i="1"/>
  <c r="BM217" i="1" s="1"/>
  <c r="AJ217" i="1"/>
  <c r="AL217" i="1" s="1"/>
  <c r="BJ217" i="1" s="1"/>
  <c r="AH217" i="1"/>
  <c r="AG217" i="1"/>
  <c r="AA217" i="1"/>
  <c r="AE217" i="1" s="1"/>
  <c r="BH217" i="1" s="1"/>
  <c r="S217" i="1"/>
  <c r="Z217" i="1" s="1"/>
  <c r="BD216" i="1"/>
  <c r="BP216" i="1" s="1"/>
  <c r="AT216" i="1"/>
  <c r="BC216" i="1" s="1"/>
  <c r="AS216" i="1"/>
  <c r="BM216" i="1" s="1"/>
  <c r="AL216" i="1"/>
  <c r="BJ216" i="1" s="1"/>
  <c r="AJ216" i="1"/>
  <c r="AH216" i="1"/>
  <c r="AG216" i="1"/>
  <c r="AA216" i="1"/>
  <c r="AE216" i="1" s="1"/>
  <c r="S216" i="1"/>
  <c r="Z216" i="1" s="1"/>
  <c r="BD215" i="1"/>
  <c r="BP215" i="1" s="1"/>
  <c r="BC215" i="1"/>
  <c r="BO215" i="1" s="1"/>
  <c r="AU215" i="1"/>
  <c r="AS215" i="1"/>
  <c r="BM215" i="1" s="1"/>
  <c r="AJ215" i="1"/>
  <c r="AL215" i="1" s="1"/>
  <c r="BJ215" i="1" s="1"/>
  <c r="AH215" i="1"/>
  <c r="AG215" i="1"/>
  <c r="AI215" i="1" s="1"/>
  <c r="BI215" i="1" s="1"/>
  <c r="AA215" i="1"/>
  <c r="AE215" i="1" s="1"/>
  <c r="BH215" i="1" s="1"/>
  <c r="S215" i="1"/>
  <c r="Z215" i="1" s="1"/>
  <c r="BE214" i="1"/>
  <c r="BD214" i="1"/>
  <c r="BP214" i="1" s="1"/>
  <c r="BC214" i="1"/>
  <c r="BO214" i="1" s="1"/>
  <c r="BN214" i="1" s="1"/>
  <c r="AS214" i="1"/>
  <c r="BM214" i="1" s="1"/>
  <c r="AJ214" i="1"/>
  <c r="AL214" i="1" s="1"/>
  <c r="BJ214" i="1" s="1"/>
  <c r="AH214" i="1"/>
  <c r="AG214" i="1"/>
  <c r="AE214" i="1"/>
  <c r="BH214" i="1" s="1"/>
  <c r="AA214" i="1"/>
  <c r="S214" i="1"/>
  <c r="Z214" i="1" s="1"/>
  <c r="AN214" i="1" s="1"/>
  <c r="BK214" i="1" s="1"/>
  <c r="AU213" i="1"/>
  <c r="BD213" i="1" s="1"/>
  <c r="BP213" i="1" s="1"/>
  <c r="AT213" i="1"/>
  <c r="BC213" i="1" s="1"/>
  <c r="AS213" i="1"/>
  <c r="AL213" i="1"/>
  <c r="BJ213" i="1" s="1"/>
  <c r="AJ213" i="1"/>
  <c r="AH213" i="1"/>
  <c r="AG213" i="1"/>
  <c r="AA213" i="1"/>
  <c r="AE213" i="1" s="1"/>
  <c r="S213" i="1"/>
  <c r="Z213" i="1" s="1"/>
  <c r="BM212" i="1"/>
  <c r="AU212" i="1"/>
  <c r="AU218" i="1" s="1"/>
  <c r="AT212" i="1"/>
  <c r="BC212" i="1" s="1"/>
  <c r="AS212" i="1"/>
  <c r="AJ212" i="1"/>
  <c r="AH212" i="1"/>
  <c r="AG212" i="1"/>
  <c r="AA212" i="1"/>
  <c r="S212" i="1"/>
  <c r="Z212" i="1" s="1"/>
  <c r="BB211" i="1"/>
  <c r="BA211" i="1"/>
  <c r="AZ211" i="1"/>
  <c r="AY211" i="1"/>
  <c r="AX211" i="1"/>
  <c r="AW211" i="1"/>
  <c r="AV211" i="1"/>
  <c r="AR211" i="1"/>
  <c r="AQ211" i="1"/>
  <c r="AP211" i="1"/>
  <c r="AK211" i="1"/>
  <c r="AF211" i="1"/>
  <c r="AD211" i="1"/>
  <c r="AC211" i="1"/>
  <c r="AB211" i="1"/>
  <c r="Y211" i="1"/>
  <c r="X211" i="1"/>
  <c r="W211" i="1"/>
  <c r="V211" i="1"/>
  <c r="U211" i="1"/>
  <c r="T211" i="1"/>
  <c r="BC210" i="1"/>
  <c r="AU210" i="1"/>
  <c r="BD210" i="1" s="1"/>
  <c r="BP210" i="1" s="1"/>
  <c r="AS210" i="1"/>
  <c r="BM210" i="1" s="1"/>
  <c r="AJ210" i="1"/>
  <c r="AL210" i="1" s="1"/>
  <c r="BJ210" i="1" s="1"/>
  <c r="AH210" i="1"/>
  <c r="AG210" i="1"/>
  <c r="AE210" i="1"/>
  <c r="BH210" i="1" s="1"/>
  <c r="AA210" i="1"/>
  <c r="S210" i="1"/>
  <c r="Z210" i="1" s="1"/>
  <c r="BD209" i="1"/>
  <c r="BP209" i="1" s="1"/>
  <c r="AT209" i="1"/>
  <c r="BC209" i="1" s="1"/>
  <c r="AS209" i="1"/>
  <c r="BM209" i="1" s="1"/>
  <c r="AJ209" i="1"/>
  <c r="AL209" i="1" s="1"/>
  <c r="BJ209" i="1" s="1"/>
  <c r="AH209" i="1"/>
  <c r="AG209" i="1"/>
  <c r="AA209" i="1"/>
  <c r="AE209" i="1" s="1"/>
  <c r="BH209" i="1" s="1"/>
  <c r="S209" i="1"/>
  <c r="Z209" i="1" s="1"/>
  <c r="BP208" i="1"/>
  <c r="BN208" i="1"/>
  <c r="BE208" i="1"/>
  <c r="BD208" i="1"/>
  <c r="BC208" i="1"/>
  <c r="BO208" i="1" s="1"/>
  <c r="AS208" i="1"/>
  <c r="BM208" i="1" s="1"/>
  <c r="AJ208" i="1"/>
  <c r="AL208" i="1" s="1"/>
  <c r="BJ208" i="1" s="1"/>
  <c r="AH208" i="1"/>
  <c r="AG208" i="1"/>
  <c r="AA208" i="1"/>
  <c r="AE208" i="1" s="1"/>
  <c r="S208" i="1"/>
  <c r="Z208" i="1" s="1"/>
  <c r="BM207" i="1"/>
  <c r="AU207" i="1"/>
  <c r="BD207" i="1" s="1"/>
  <c r="BP207" i="1" s="1"/>
  <c r="AT207" i="1"/>
  <c r="BC207" i="1" s="1"/>
  <c r="BO207" i="1" s="1"/>
  <c r="AS207" i="1"/>
  <c r="AO207" i="1"/>
  <c r="BL207" i="1" s="1"/>
  <c r="AJ207" i="1"/>
  <c r="AL207" i="1" s="1"/>
  <c r="BJ207" i="1" s="1"/>
  <c r="AH207" i="1"/>
  <c r="AG207" i="1"/>
  <c r="AI207" i="1" s="1"/>
  <c r="BI207" i="1" s="1"/>
  <c r="AA207" i="1"/>
  <c r="AE207" i="1" s="1"/>
  <c r="BH207" i="1" s="1"/>
  <c r="S207" i="1"/>
  <c r="Z207" i="1" s="1"/>
  <c r="BM206" i="1"/>
  <c r="BD206" i="1"/>
  <c r="BP206" i="1" s="1"/>
  <c r="AU206" i="1"/>
  <c r="AT206" i="1"/>
  <c r="BC206" i="1" s="1"/>
  <c r="AS206" i="1"/>
  <c r="AJ206" i="1"/>
  <c r="AL206" i="1" s="1"/>
  <c r="BJ206" i="1" s="1"/>
  <c r="AH206" i="1"/>
  <c r="AI206" i="1" s="1"/>
  <c r="BI206" i="1" s="1"/>
  <c r="AG206" i="1"/>
  <c r="AA206" i="1"/>
  <c r="AE206" i="1" s="1"/>
  <c r="BH206" i="1" s="1"/>
  <c r="S206" i="1"/>
  <c r="BM205" i="1"/>
  <c r="BM211" i="1" s="1"/>
  <c r="AU205" i="1"/>
  <c r="BD205" i="1" s="1"/>
  <c r="AT205" i="1"/>
  <c r="AS205" i="1"/>
  <c r="AJ205" i="1"/>
  <c r="AH205" i="1"/>
  <c r="AG205" i="1"/>
  <c r="AA205" i="1"/>
  <c r="AE205" i="1" s="1"/>
  <c r="S205" i="1"/>
  <c r="Z205" i="1" s="1"/>
  <c r="BB204" i="1"/>
  <c r="BA204" i="1"/>
  <c r="AZ204" i="1"/>
  <c r="AY204" i="1"/>
  <c r="AX204" i="1"/>
  <c r="AW204" i="1"/>
  <c r="AV204" i="1"/>
  <c r="AS204" i="1"/>
  <c r="AR204" i="1"/>
  <c r="AQ204" i="1"/>
  <c r="AP204" i="1"/>
  <c r="AK204" i="1"/>
  <c r="AF204" i="1"/>
  <c r="AD204" i="1"/>
  <c r="AC204" i="1"/>
  <c r="AB204" i="1"/>
  <c r="Y204" i="1"/>
  <c r="X204" i="1"/>
  <c r="W204" i="1"/>
  <c r="V204" i="1"/>
  <c r="U204" i="1"/>
  <c r="T204" i="1"/>
  <c r="BM203" i="1"/>
  <c r="AU203" i="1"/>
  <c r="BD203" i="1" s="1"/>
  <c r="BP203" i="1" s="1"/>
  <c r="AT203" i="1"/>
  <c r="BC203" i="1" s="1"/>
  <c r="AS203" i="1"/>
  <c r="AJ203" i="1"/>
  <c r="AL203" i="1" s="1"/>
  <c r="BJ203" i="1" s="1"/>
  <c r="AH203" i="1"/>
  <c r="AI203" i="1" s="1"/>
  <c r="BI203" i="1" s="1"/>
  <c r="AG203" i="1"/>
  <c r="AA203" i="1"/>
  <c r="S203" i="1"/>
  <c r="Z203" i="1" s="1"/>
  <c r="BM202" i="1"/>
  <c r="BE202" i="1"/>
  <c r="BD202" i="1"/>
  <c r="BP202" i="1" s="1"/>
  <c r="BC202" i="1"/>
  <c r="BO202" i="1" s="1"/>
  <c r="BN202" i="1" s="1"/>
  <c r="AS202" i="1"/>
  <c r="AJ202" i="1"/>
  <c r="AL202" i="1" s="1"/>
  <c r="BJ202" i="1" s="1"/>
  <c r="AH202" i="1"/>
  <c r="AI202" i="1" s="1"/>
  <c r="AG202" i="1"/>
  <c r="AA202" i="1"/>
  <c r="AE202" i="1" s="1"/>
  <c r="BH202" i="1" s="1"/>
  <c r="S202" i="1"/>
  <c r="Z202" i="1" s="1"/>
  <c r="AU201" i="1"/>
  <c r="BD201" i="1" s="1"/>
  <c r="BP201" i="1" s="1"/>
  <c r="AT201" i="1"/>
  <c r="BC201" i="1" s="1"/>
  <c r="BO201" i="1" s="1"/>
  <c r="AS201" i="1"/>
  <c r="BM201" i="1" s="1"/>
  <c r="AL201" i="1"/>
  <c r="BJ201" i="1" s="1"/>
  <c r="AJ201" i="1"/>
  <c r="AH201" i="1"/>
  <c r="AG201" i="1"/>
  <c r="AA201" i="1"/>
  <c r="AE201" i="1" s="1"/>
  <c r="BH201" i="1" s="1"/>
  <c r="S201" i="1"/>
  <c r="Z201" i="1" s="1"/>
  <c r="BG201" i="1" s="1"/>
  <c r="BM200" i="1"/>
  <c r="BM204" i="1" s="1"/>
  <c r="AU200" i="1"/>
  <c r="BD200" i="1" s="1"/>
  <c r="BP200" i="1" s="1"/>
  <c r="AT200" i="1"/>
  <c r="AS200" i="1"/>
  <c r="AJ200" i="1"/>
  <c r="AH200" i="1"/>
  <c r="AG200" i="1"/>
  <c r="AA200" i="1"/>
  <c r="AE200" i="1" s="1"/>
  <c r="BH200" i="1" s="1"/>
  <c r="S200" i="1"/>
  <c r="BB199" i="1"/>
  <c r="BA199" i="1"/>
  <c r="AZ199" i="1"/>
  <c r="AY199" i="1"/>
  <c r="AX199" i="1"/>
  <c r="AW199" i="1"/>
  <c r="AV199" i="1"/>
  <c r="AR199" i="1"/>
  <c r="AQ199" i="1"/>
  <c r="AP199" i="1"/>
  <c r="AK199" i="1"/>
  <c r="AF199" i="1"/>
  <c r="AD199" i="1"/>
  <c r="AC199" i="1"/>
  <c r="AB199" i="1"/>
  <c r="Y199" i="1"/>
  <c r="X199" i="1"/>
  <c r="W199" i="1"/>
  <c r="V199" i="1"/>
  <c r="U199" i="1"/>
  <c r="T199" i="1"/>
  <c r="BP198" i="1"/>
  <c r="BD198" i="1"/>
  <c r="BC198" i="1"/>
  <c r="BO198" i="1" s="1"/>
  <c r="BN198" i="1" s="1"/>
  <c r="AS198" i="1"/>
  <c r="BM198" i="1" s="1"/>
  <c r="AJ198" i="1"/>
  <c r="AL198" i="1" s="1"/>
  <c r="BJ198" i="1" s="1"/>
  <c r="AH198" i="1"/>
  <c r="AG198" i="1"/>
  <c r="AI198" i="1" s="1"/>
  <c r="BI198" i="1" s="1"/>
  <c r="AA198" i="1"/>
  <c r="AE198" i="1" s="1"/>
  <c r="BH198" i="1" s="1"/>
  <c r="S198" i="1"/>
  <c r="BM197" i="1"/>
  <c r="AU197" i="1"/>
  <c r="BD197" i="1" s="1"/>
  <c r="BP197" i="1" s="1"/>
  <c r="AT197" i="1"/>
  <c r="BC197" i="1" s="1"/>
  <c r="AS197" i="1"/>
  <c r="AJ197" i="1"/>
  <c r="AL197" i="1" s="1"/>
  <c r="BJ197" i="1" s="1"/>
  <c r="AH197" i="1"/>
  <c r="AG197" i="1"/>
  <c r="AA197" i="1"/>
  <c r="AE197" i="1" s="1"/>
  <c r="BH197" i="1" s="1"/>
  <c r="S197" i="1"/>
  <c r="Z197" i="1" s="1"/>
  <c r="BM196" i="1"/>
  <c r="BM199" i="1" s="1"/>
  <c r="BG196" i="1"/>
  <c r="AU196" i="1"/>
  <c r="BD196" i="1" s="1"/>
  <c r="AT196" i="1"/>
  <c r="AS196" i="1"/>
  <c r="AJ196" i="1"/>
  <c r="AH196" i="1"/>
  <c r="AH199" i="1" s="1"/>
  <c r="AG196" i="1"/>
  <c r="AA196" i="1"/>
  <c r="S196" i="1"/>
  <c r="Z196" i="1" s="1"/>
  <c r="BB195" i="1"/>
  <c r="BA195" i="1"/>
  <c r="AZ195" i="1"/>
  <c r="AY195" i="1"/>
  <c r="AX195" i="1"/>
  <c r="AW195" i="1"/>
  <c r="AV195" i="1"/>
  <c r="AR195" i="1"/>
  <c r="AQ195" i="1"/>
  <c r="AP195" i="1"/>
  <c r="AK195" i="1"/>
  <c r="AF195" i="1"/>
  <c r="AD195" i="1"/>
  <c r="AC195" i="1"/>
  <c r="AB195" i="1"/>
  <c r="Y195" i="1"/>
  <c r="X195" i="1"/>
  <c r="W195" i="1"/>
  <c r="V195" i="1"/>
  <c r="U195" i="1"/>
  <c r="T195" i="1"/>
  <c r="BC194" i="1"/>
  <c r="AU194" i="1"/>
  <c r="BD194" i="1" s="1"/>
  <c r="BP194" i="1" s="1"/>
  <c r="AT194" i="1"/>
  <c r="AS194" i="1"/>
  <c r="BM194" i="1" s="1"/>
  <c r="AJ194" i="1"/>
  <c r="AL194" i="1" s="1"/>
  <c r="BJ194" i="1" s="1"/>
  <c r="AH194" i="1"/>
  <c r="AI194" i="1" s="1"/>
  <c r="BI194" i="1" s="1"/>
  <c r="AG194" i="1"/>
  <c r="AA194" i="1"/>
  <c r="AE194" i="1" s="1"/>
  <c r="BH194" i="1" s="1"/>
  <c r="S194" i="1"/>
  <c r="Z194" i="1" s="1"/>
  <c r="BM193" i="1"/>
  <c r="BC193" i="1"/>
  <c r="BO193" i="1" s="1"/>
  <c r="AU193" i="1"/>
  <c r="BD193" i="1" s="1"/>
  <c r="AS193" i="1"/>
  <c r="AJ193" i="1"/>
  <c r="AL193" i="1" s="1"/>
  <c r="BJ193" i="1" s="1"/>
  <c r="AH193" i="1"/>
  <c r="AG193" i="1"/>
  <c r="AA193" i="1"/>
  <c r="AE193" i="1" s="1"/>
  <c r="BH193" i="1" s="1"/>
  <c r="S193" i="1"/>
  <c r="Z193" i="1" s="1"/>
  <c r="BD192" i="1"/>
  <c r="BP192" i="1" s="1"/>
  <c r="AT192" i="1"/>
  <c r="BC192" i="1" s="1"/>
  <c r="BO192" i="1" s="1"/>
  <c r="AS192" i="1"/>
  <c r="BM192" i="1" s="1"/>
  <c r="AJ192" i="1"/>
  <c r="AL192" i="1" s="1"/>
  <c r="BJ192" i="1" s="1"/>
  <c r="AH192" i="1"/>
  <c r="AG192" i="1"/>
  <c r="AA192" i="1"/>
  <c r="AE192" i="1" s="1"/>
  <c r="BH192" i="1" s="1"/>
  <c r="S192" i="1"/>
  <c r="Z192" i="1" s="1"/>
  <c r="BM191" i="1"/>
  <c r="BC191" i="1"/>
  <c r="AU191" i="1"/>
  <c r="BD191" i="1" s="1"/>
  <c r="BP191" i="1" s="1"/>
  <c r="AS191" i="1"/>
  <c r="AJ191" i="1"/>
  <c r="AL191" i="1" s="1"/>
  <c r="BJ191" i="1" s="1"/>
  <c r="AH191" i="1"/>
  <c r="AG191" i="1"/>
  <c r="AI191" i="1" s="1"/>
  <c r="BI191" i="1" s="1"/>
  <c r="AA191" i="1"/>
  <c r="AE191" i="1" s="1"/>
  <c r="BH191" i="1" s="1"/>
  <c r="S191" i="1"/>
  <c r="Z191" i="1" s="1"/>
  <c r="BM190" i="1"/>
  <c r="BC190" i="1"/>
  <c r="BO190" i="1" s="1"/>
  <c r="AU190" i="1"/>
  <c r="BD190" i="1" s="1"/>
  <c r="AS190" i="1"/>
  <c r="AJ190" i="1"/>
  <c r="AL190" i="1" s="1"/>
  <c r="BJ190" i="1" s="1"/>
  <c r="AH190" i="1"/>
  <c r="AG190" i="1"/>
  <c r="AA190" i="1"/>
  <c r="AE190" i="1" s="1"/>
  <c r="BH190" i="1" s="1"/>
  <c r="S190" i="1"/>
  <c r="Z190" i="1" s="1"/>
  <c r="BM189" i="1"/>
  <c r="BD189" i="1"/>
  <c r="BP189" i="1" s="1"/>
  <c r="BC189" i="1"/>
  <c r="AS189" i="1"/>
  <c r="AJ189" i="1"/>
  <c r="AL189" i="1" s="1"/>
  <c r="BJ189" i="1" s="1"/>
  <c r="AH189" i="1"/>
  <c r="AG189" i="1"/>
  <c r="AA189" i="1"/>
  <c r="AE189" i="1" s="1"/>
  <c r="BH189" i="1" s="1"/>
  <c r="S189" i="1"/>
  <c r="Z189" i="1" s="1"/>
  <c r="AU188" i="1"/>
  <c r="BD188" i="1" s="1"/>
  <c r="BP188" i="1" s="1"/>
  <c r="AT188" i="1"/>
  <c r="BC188" i="1" s="1"/>
  <c r="AS188" i="1"/>
  <c r="BM188" i="1" s="1"/>
  <c r="AJ188" i="1"/>
  <c r="AL188" i="1" s="1"/>
  <c r="BJ188" i="1" s="1"/>
  <c r="AI188" i="1"/>
  <c r="BI188" i="1" s="1"/>
  <c r="AH188" i="1"/>
  <c r="AG188" i="1"/>
  <c r="AA188" i="1"/>
  <c r="AE188" i="1" s="1"/>
  <c r="BH188" i="1" s="1"/>
  <c r="S188" i="1"/>
  <c r="BM187" i="1"/>
  <c r="AU187" i="1"/>
  <c r="AT187" i="1"/>
  <c r="BC187" i="1" s="1"/>
  <c r="AS187" i="1"/>
  <c r="AS195" i="1" s="1"/>
  <c r="AJ187" i="1"/>
  <c r="AL187" i="1" s="1"/>
  <c r="BJ187" i="1" s="1"/>
  <c r="AH187" i="1"/>
  <c r="AG187" i="1"/>
  <c r="AA187" i="1"/>
  <c r="S187" i="1"/>
  <c r="Z187" i="1" s="1"/>
  <c r="BG187" i="1" s="1"/>
  <c r="BB186" i="1"/>
  <c r="BA186" i="1"/>
  <c r="AZ186" i="1"/>
  <c r="AY186" i="1"/>
  <c r="AX186" i="1"/>
  <c r="AW186" i="1"/>
  <c r="AV186" i="1"/>
  <c r="AR186" i="1"/>
  <c r="AQ186" i="1"/>
  <c r="AP186" i="1"/>
  <c r="AK186" i="1"/>
  <c r="AF186" i="1"/>
  <c r="AD186" i="1"/>
  <c r="AC186" i="1"/>
  <c r="AB186" i="1"/>
  <c r="Y186" i="1"/>
  <c r="X186" i="1"/>
  <c r="W186" i="1"/>
  <c r="V186" i="1"/>
  <c r="U186" i="1"/>
  <c r="T186" i="1"/>
  <c r="BC185" i="1"/>
  <c r="AU185" i="1"/>
  <c r="BD185" i="1" s="1"/>
  <c r="BP185" i="1" s="1"/>
  <c r="AT185" i="1"/>
  <c r="AS185" i="1"/>
  <c r="BM185" i="1" s="1"/>
  <c r="AL185" i="1"/>
  <c r="BJ185" i="1" s="1"/>
  <c r="AJ185" i="1"/>
  <c r="AH185" i="1"/>
  <c r="AG185" i="1"/>
  <c r="AA185" i="1"/>
  <c r="AE185" i="1" s="1"/>
  <c r="BH185" i="1" s="1"/>
  <c r="S185" i="1"/>
  <c r="Z185" i="1" s="1"/>
  <c r="BC184" i="1"/>
  <c r="BO184" i="1" s="1"/>
  <c r="AU184" i="1"/>
  <c r="AS184" i="1"/>
  <c r="AJ184" i="1"/>
  <c r="AH184" i="1"/>
  <c r="AG184" i="1"/>
  <c r="AA184" i="1"/>
  <c r="S184" i="1"/>
  <c r="BC183" i="1"/>
  <c r="BO183" i="1" s="1"/>
  <c r="AU183" i="1"/>
  <c r="BD183" i="1" s="1"/>
  <c r="BP183" i="1" s="1"/>
  <c r="AS183" i="1"/>
  <c r="BM183" i="1" s="1"/>
  <c r="AJ183" i="1"/>
  <c r="AL183" i="1" s="1"/>
  <c r="BJ183" i="1" s="1"/>
  <c r="AH183" i="1"/>
  <c r="AG183" i="1"/>
  <c r="AA183" i="1"/>
  <c r="AE183" i="1" s="1"/>
  <c r="BH183" i="1" s="1"/>
  <c r="S183" i="1"/>
  <c r="Z183" i="1" s="1"/>
  <c r="BP182" i="1"/>
  <c r="BM182" i="1"/>
  <c r="BD182" i="1"/>
  <c r="AT182" i="1"/>
  <c r="BC182" i="1" s="1"/>
  <c r="AS182" i="1"/>
  <c r="AJ182" i="1"/>
  <c r="AL182" i="1" s="1"/>
  <c r="BJ182" i="1" s="1"/>
  <c r="AH182" i="1"/>
  <c r="AG182" i="1"/>
  <c r="AI182" i="1" s="1"/>
  <c r="BI182" i="1" s="1"/>
  <c r="AA182" i="1"/>
  <c r="AE182" i="1" s="1"/>
  <c r="BH182" i="1" s="1"/>
  <c r="S182" i="1"/>
  <c r="Z182" i="1" s="1"/>
  <c r="BD181" i="1"/>
  <c r="BP181" i="1" s="1"/>
  <c r="AT181" i="1"/>
  <c r="BC181" i="1" s="1"/>
  <c r="BE181" i="1" s="1"/>
  <c r="AS181" i="1"/>
  <c r="BM181" i="1" s="1"/>
  <c r="AJ181" i="1"/>
  <c r="AL181" i="1" s="1"/>
  <c r="BJ181" i="1" s="1"/>
  <c r="AH181" i="1"/>
  <c r="AG181" i="1"/>
  <c r="AI181" i="1" s="1"/>
  <c r="BI181" i="1" s="1"/>
  <c r="AA181" i="1"/>
  <c r="AE181" i="1" s="1"/>
  <c r="BH181" i="1" s="1"/>
  <c r="S181" i="1"/>
  <c r="Z181" i="1" s="1"/>
  <c r="BM180" i="1"/>
  <c r="BC180" i="1"/>
  <c r="AU180" i="1"/>
  <c r="BD180" i="1" s="1"/>
  <c r="BP180" i="1" s="1"/>
  <c r="AS180" i="1"/>
  <c r="AJ180" i="1"/>
  <c r="AL180" i="1" s="1"/>
  <c r="BJ180" i="1" s="1"/>
  <c r="AH180" i="1"/>
  <c r="AG180" i="1"/>
  <c r="AI180" i="1" s="1"/>
  <c r="BI180" i="1" s="1"/>
  <c r="AA180" i="1"/>
  <c r="AE180" i="1" s="1"/>
  <c r="BH180" i="1" s="1"/>
  <c r="S180" i="1"/>
  <c r="Z180" i="1" s="1"/>
  <c r="BP179" i="1"/>
  <c r="BM179" i="1"/>
  <c r="BD179" i="1"/>
  <c r="BC179" i="1"/>
  <c r="AS179" i="1"/>
  <c r="AJ179" i="1"/>
  <c r="AL179" i="1" s="1"/>
  <c r="BJ179" i="1" s="1"/>
  <c r="AH179" i="1"/>
  <c r="AG179" i="1"/>
  <c r="AA179" i="1"/>
  <c r="AE179" i="1" s="1"/>
  <c r="BH179" i="1" s="1"/>
  <c r="S179" i="1"/>
  <c r="Z179" i="1" s="1"/>
  <c r="BG179" i="1" s="1"/>
  <c r="AU178" i="1"/>
  <c r="BD178" i="1" s="1"/>
  <c r="BP178" i="1" s="1"/>
  <c r="AT178" i="1"/>
  <c r="BC178" i="1" s="1"/>
  <c r="AS178" i="1"/>
  <c r="BM178" i="1" s="1"/>
  <c r="AL178" i="1"/>
  <c r="BJ178" i="1" s="1"/>
  <c r="AJ178" i="1"/>
  <c r="AH178" i="1"/>
  <c r="AG178" i="1"/>
  <c r="AA178" i="1"/>
  <c r="AE178" i="1" s="1"/>
  <c r="BH178" i="1" s="1"/>
  <c r="S178" i="1"/>
  <c r="Z178" i="1" s="1"/>
  <c r="BG178" i="1" s="1"/>
  <c r="AU177" i="1"/>
  <c r="BD177" i="1" s="1"/>
  <c r="BP177" i="1" s="1"/>
  <c r="AT177" i="1"/>
  <c r="BC177" i="1" s="1"/>
  <c r="AS177" i="1"/>
  <c r="BM177" i="1" s="1"/>
  <c r="AJ177" i="1"/>
  <c r="AL177" i="1" s="1"/>
  <c r="BJ177" i="1" s="1"/>
  <c r="AH177" i="1"/>
  <c r="AI177" i="1" s="1"/>
  <c r="BI177" i="1" s="1"/>
  <c r="AG177" i="1"/>
  <c r="AA177" i="1"/>
  <c r="AE177" i="1" s="1"/>
  <c r="BH177" i="1" s="1"/>
  <c r="S177" i="1"/>
  <c r="Z177" i="1" s="1"/>
  <c r="BM176" i="1"/>
  <c r="AU176" i="1"/>
  <c r="AT176" i="1"/>
  <c r="BC176" i="1" s="1"/>
  <c r="BO176" i="1" s="1"/>
  <c r="AS176" i="1"/>
  <c r="AJ176" i="1"/>
  <c r="AL176" i="1" s="1"/>
  <c r="BJ176" i="1" s="1"/>
  <c r="AH176" i="1"/>
  <c r="AG176" i="1"/>
  <c r="AI176" i="1" s="1"/>
  <c r="BI176" i="1" s="1"/>
  <c r="AA176" i="1"/>
  <c r="AE176" i="1" s="1"/>
  <c r="BH176" i="1" s="1"/>
  <c r="S176" i="1"/>
  <c r="Z176" i="1" s="1"/>
  <c r="BC175" i="1"/>
  <c r="AU175" i="1"/>
  <c r="BD175" i="1" s="1"/>
  <c r="BP175" i="1" s="1"/>
  <c r="AT175" i="1"/>
  <c r="AS175" i="1"/>
  <c r="AJ175" i="1"/>
  <c r="AL175" i="1" s="1"/>
  <c r="BJ175" i="1" s="1"/>
  <c r="AH175" i="1"/>
  <c r="AG175" i="1"/>
  <c r="AA175" i="1"/>
  <c r="AE175" i="1" s="1"/>
  <c r="S175" i="1"/>
  <c r="Z175" i="1" s="1"/>
  <c r="BB174" i="1"/>
  <c r="BA174" i="1"/>
  <c r="AZ174" i="1"/>
  <c r="AY174" i="1"/>
  <c r="AX174" i="1"/>
  <c r="AW174" i="1"/>
  <c r="AV174" i="1"/>
  <c r="AR174" i="1"/>
  <c r="AQ174" i="1"/>
  <c r="AP174" i="1"/>
  <c r="AK174" i="1"/>
  <c r="AF174" i="1"/>
  <c r="AD174" i="1"/>
  <c r="AC174" i="1"/>
  <c r="AB174" i="1"/>
  <c r="Y174" i="1"/>
  <c r="X174" i="1"/>
  <c r="W174" i="1"/>
  <c r="V174" i="1"/>
  <c r="U174" i="1"/>
  <c r="T174" i="1"/>
  <c r="BM173" i="1"/>
  <c r="AU173" i="1"/>
  <c r="BD173" i="1" s="1"/>
  <c r="BP173" i="1" s="1"/>
  <c r="AT173" i="1"/>
  <c r="BC173" i="1" s="1"/>
  <c r="BO173" i="1" s="1"/>
  <c r="AS173" i="1"/>
  <c r="AL173" i="1"/>
  <c r="BJ173" i="1" s="1"/>
  <c r="AJ173" i="1"/>
  <c r="AH173" i="1"/>
  <c r="AG173" i="1"/>
  <c r="AA173" i="1"/>
  <c r="AE173" i="1" s="1"/>
  <c r="S173" i="1"/>
  <c r="Z173" i="1" s="1"/>
  <c r="BC172" i="1"/>
  <c r="BO172" i="1" s="1"/>
  <c r="AU172" i="1"/>
  <c r="BD172" i="1" s="1"/>
  <c r="BP172" i="1" s="1"/>
  <c r="AS172" i="1"/>
  <c r="BM172" i="1" s="1"/>
  <c r="AJ172" i="1"/>
  <c r="AL172" i="1" s="1"/>
  <c r="BJ172" i="1" s="1"/>
  <c r="AH172" i="1"/>
  <c r="AG172" i="1"/>
  <c r="AI172" i="1" s="1"/>
  <c r="BI172" i="1" s="1"/>
  <c r="AA172" i="1"/>
  <c r="AE172" i="1" s="1"/>
  <c r="BH172" i="1" s="1"/>
  <c r="S172" i="1"/>
  <c r="Z172" i="1" s="1"/>
  <c r="BC171" i="1"/>
  <c r="BO171" i="1" s="1"/>
  <c r="AU171" i="1"/>
  <c r="AS171" i="1"/>
  <c r="BM171" i="1" s="1"/>
  <c r="AJ171" i="1"/>
  <c r="AL171" i="1" s="1"/>
  <c r="BJ171" i="1" s="1"/>
  <c r="AH171" i="1"/>
  <c r="AG171" i="1"/>
  <c r="AI171" i="1" s="1"/>
  <c r="BI171" i="1" s="1"/>
  <c r="AA171" i="1"/>
  <c r="AE171" i="1" s="1"/>
  <c r="BH171" i="1" s="1"/>
  <c r="S171" i="1"/>
  <c r="Z171" i="1" s="1"/>
  <c r="BD170" i="1"/>
  <c r="BP170" i="1" s="1"/>
  <c r="BC170" i="1"/>
  <c r="BE170" i="1" s="1"/>
  <c r="AT170" i="1"/>
  <c r="AS170" i="1"/>
  <c r="BM170" i="1" s="1"/>
  <c r="AJ170" i="1"/>
  <c r="AL170" i="1" s="1"/>
  <c r="BJ170" i="1" s="1"/>
  <c r="AH170" i="1"/>
  <c r="AG170" i="1"/>
  <c r="AA170" i="1"/>
  <c r="AE170" i="1" s="1"/>
  <c r="S170" i="1"/>
  <c r="Z170" i="1" s="1"/>
  <c r="BD169" i="1"/>
  <c r="BP169" i="1" s="1"/>
  <c r="AT169" i="1"/>
  <c r="BC169" i="1" s="1"/>
  <c r="BE169" i="1" s="1"/>
  <c r="AS169" i="1"/>
  <c r="AL169" i="1"/>
  <c r="AJ169" i="1"/>
  <c r="AH169" i="1"/>
  <c r="AG169" i="1"/>
  <c r="AI169" i="1" s="1"/>
  <c r="AA169" i="1"/>
  <c r="S169" i="1"/>
  <c r="BC168" i="1"/>
  <c r="BO168" i="1" s="1"/>
  <c r="AU168" i="1"/>
  <c r="BD168" i="1" s="1"/>
  <c r="BP168" i="1" s="1"/>
  <c r="BN168" i="1" s="1"/>
  <c r="AS168" i="1"/>
  <c r="BM168" i="1" s="1"/>
  <c r="AJ168" i="1"/>
  <c r="AL168" i="1" s="1"/>
  <c r="BJ168" i="1" s="1"/>
  <c r="AH168" i="1"/>
  <c r="AG168" i="1"/>
  <c r="AA168" i="1"/>
  <c r="AE168" i="1" s="1"/>
  <c r="BH168" i="1" s="1"/>
  <c r="S168" i="1"/>
  <c r="Z168" i="1" s="1"/>
  <c r="BG168" i="1" s="1"/>
  <c r="BO167" i="1"/>
  <c r="BN167" i="1" s="1"/>
  <c r="BE167" i="1"/>
  <c r="BD167" i="1"/>
  <c r="BP167" i="1" s="1"/>
  <c r="BC167" i="1"/>
  <c r="AS167" i="1"/>
  <c r="BM167" i="1" s="1"/>
  <c r="AJ167" i="1"/>
  <c r="AL167" i="1" s="1"/>
  <c r="BJ167" i="1" s="1"/>
  <c r="AH167" i="1"/>
  <c r="AG167" i="1"/>
  <c r="AE167" i="1"/>
  <c r="BH167" i="1" s="1"/>
  <c r="AA167" i="1"/>
  <c r="S167" i="1"/>
  <c r="Z167" i="1" s="1"/>
  <c r="BC166" i="1"/>
  <c r="AU166" i="1"/>
  <c r="BD166" i="1" s="1"/>
  <c r="BP166" i="1" s="1"/>
  <c r="AT166" i="1"/>
  <c r="AS166" i="1"/>
  <c r="BM166" i="1" s="1"/>
  <c r="AJ166" i="1"/>
  <c r="AL166" i="1" s="1"/>
  <c r="BJ166" i="1" s="1"/>
  <c r="AH166" i="1"/>
  <c r="AI166" i="1" s="1"/>
  <c r="BI166" i="1" s="1"/>
  <c r="AG166" i="1"/>
  <c r="AA166" i="1"/>
  <c r="AE166" i="1" s="1"/>
  <c r="BH166" i="1" s="1"/>
  <c r="S166" i="1"/>
  <c r="Z166" i="1" s="1"/>
  <c r="BM165" i="1"/>
  <c r="AU165" i="1"/>
  <c r="BD165" i="1" s="1"/>
  <c r="BP165" i="1" s="1"/>
  <c r="AT165" i="1"/>
  <c r="AS165" i="1"/>
  <c r="AL165" i="1"/>
  <c r="BJ165" i="1" s="1"/>
  <c r="AJ165" i="1"/>
  <c r="AH165" i="1"/>
  <c r="AG165" i="1"/>
  <c r="AA165" i="1"/>
  <c r="S165" i="1"/>
  <c r="Z165" i="1" s="1"/>
  <c r="BG165" i="1" s="1"/>
  <c r="BM164" i="1"/>
  <c r="AU164" i="1"/>
  <c r="BD164" i="1" s="1"/>
  <c r="BP164" i="1" s="1"/>
  <c r="AT164" i="1"/>
  <c r="AS164" i="1"/>
  <c r="AJ164" i="1"/>
  <c r="AH164" i="1"/>
  <c r="AG164" i="1"/>
  <c r="AA164" i="1"/>
  <c r="AE164" i="1" s="1"/>
  <c r="BH164" i="1" s="1"/>
  <c r="S164" i="1"/>
  <c r="Z164" i="1" s="1"/>
  <c r="BC163" i="1"/>
  <c r="AU163" i="1"/>
  <c r="AT163" i="1"/>
  <c r="AS163" i="1"/>
  <c r="AJ163" i="1"/>
  <c r="AL163" i="1" s="1"/>
  <c r="AI163" i="1"/>
  <c r="AH163" i="1"/>
  <c r="AG163" i="1"/>
  <c r="AA163" i="1"/>
  <c r="S163" i="1"/>
  <c r="BB162" i="1"/>
  <c r="BA162" i="1"/>
  <c r="AZ162" i="1"/>
  <c r="AY162" i="1"/>
  <c r="AX162" i="1"/>
  <c r="AW162" i="1"/>
  <c r="AV162" i="1"/>
  <c r="AR162" i="1"/>
  <c r="AQ162" i="1"/>
  <c r="AP162" i="1"/>
  <c r="AK162" i="1"/>
  <c r="AF162" i="1"/>
  <c r="AD162" i="1"/>
  <c r="AC162" i="1"/>
  <c r="AB162" i="1"/>
  <c r="Y162" i="1"/>
  <c r="X162" i="1"/>
  <c r="W162" i="1"/>
  <c r="V162" i="1"/>
  <c r="U162" i="1"/>
  <c r="T162" i="1"/>
  <c r="AU161" i="1"/>
  <c r="BD161" i="1" s="1"/>
  <c r="BP161" i="1" s="1"/>
  <c r="AT161" i="1"/>
  <c r="BC161" i="1" s="1"/>
  <c r="BO161" i="1" s="1"/>
  <c r="AS161" i="1"/>
  <c r="BM161" i="1" s="1"/>
  <c r="AJ161" i="1"/>
  <c r="AL161" i="1" s="1"/>
  <c r="BJ161" i="1" s="1"/>
  <c r="AH161" i="1"/>
  <c r="AG161" i="1"/>
  <c r="AE161" i="1"/>
  <c r="BH161" i="1" s="1"/>
  <c r="AA161" i="1"/>
  <c r="S161" i="1"/>
  <c r="Z161" i="1" s="1"/>
  <c r="BN160" i="1"/>
  <c r="BC160" i="1"/>
  <c r="BO160" i="1" s="1"/>
  <c r="AU160" i="1"/>
  <c r="BD160" i="1" s="1"/>
  <c r="BP160" i="1" s="1"/>
  <c r="AS160" i="1"/>
  <c r="BM160" i="1" s="1"/>
  <c r="AJ160" i="1"/>
  <c r="AL160" i="1" s="1"/>
  <c r="BJ160" i="1" s="1"/>
  <c r="AH160" i="1"/>
  <c r="AG160" i="1"/>
  <c r="AA160" i="1"/>
  <c r="AE160" i="1" s="1"/>
  <c r="BH160" i="1" s="1"/>
  <c r="Z160" i="1"/>
  <c r="S160" i="1"/>
  <c r="BO159" i="1"/>
  <c r="BC159" i="1"/>
  <c r="AU159" i="1"/>
  <c r="BD159" i="1" s="1"/>
  <c r="BP159" i="1" s="1"/>
  <c r="AS159" i="1"/>
  <c r="AL159" i="1"/>
  <c r="BJ159" i="1" s="1"/>
  <c r="AJ159" i="1"/>
  <c r="AH159" i="1"/>
  <c r="AG159" i="1"/>
  <c r="AE159" i="1"/>
  <c r="AA159" i="1"/>
  <c r="S159" i="1"/>
  <c r="Z159" i="1" s="1"/>
  <c r="BG159" i="1" s="1"/>
  <c r="BN158" i="1"/>
  <c r="BM158" i="1"/>
  <c r="BE158" i="1"/>
  <c r="BD158" i="1"/>
  <c r="BP158" i="1" s="1"/>
  <c r="BC158" i="1"/>
  <c r="BO158" i="1" s="1"/>
  <c r="AS158" i="1"/>
  <c r="AJ158" i="1"/>
  <c r="AL158" i="1" s="1"/>
  <c r="AH158" i="1"/>
  <c r="AG158" i="1"/>
  <c r="AI158" i="1" s="1"/>
  <c r="BI158" i="1" s="1"/>
  <c r="AA158" i="1"/>
  <c r="AE158" i="1" s="1"/>
  <c r="BH158" i="1" s="1"/>
  <c r="S158" i="1"/>
  <c r="Z158" i="1" s="1"/>
  <c r="BM157" i="1"/>
  <c r="AU157" i="1"/>
  <c r="BD157" i="1" s="1"/>
  <c r="AT157" i="1"/>
  <c r="AS157" i="1"/>
  <c r="AL157" i="1"/>
  <c r="BJ157" i="1" s="1"/>
  <c r="AJ157" i="1"/>
  <c r="AH157" i="1"/>
  <c r="AG157" i="1"/>
  <c r="AA157" i="1"/>
  <c r="S157" i="1"/>
  <c r="Z157" i="1" s="1"/>
  <c r="BG157" i="1" s="1"/>
  <c r="BB156" i="1"/>
  <c r="BA156" i="1"/>
  <c r="AZ156" i="1"/>
  <c r="AY156" i="1"/>
  <c r="AX156" i="1"/>
  <c r="AW156" i="1"/>
  <c r="AV156" i="1"/>
  <c r="AR156" i="1"/>
  <c r="AQ156" i="1"/>
  <c r="AP156" i="1"/>
  <c r="AK156" i="1"/>
  <c r="AF156" i="1"/>
  <c r="AD156" i="1"/>
  <c r="AC156" i="1"/>
  <c r="AB156" i="1"/>
  <c r="Y156" i="1"/>
  <c r="X156" i="1"/>
  <c r="W156" i="1"/>
  <c r="V156" i="1"/>
  <c r="U156" i="1"/>
  <c r="T156" i="1"/>
  <c r="AU155" i="1"/>
  <c r="BD155" i="1" s="1"/>
  <c r="BP155" i="1" s="1"/>
  <c r="AT155" i="1"/>
  <c r="BC155" i="1" s="1"/>
  <c r="AS155" i="1"/>
  <c r="BM155" i="1" s="1"/>
  <c r="AJ155" i="1"/>
  <c r="AL155" i="1" s="1"/>
  <c r="BJ155" i="1" s="1"/>
  <c r="AH155" i="1"/>
  <c r="AI155" i="1" s="1"/>
  <c r="BI155" i="1" s="1"/>
  <c r="AG155" i="1"/>
  <c r="AA155" i="1"/>
  <c r="AE155" i="1" s="1"/>
  <c r="BH155" i="1" s="1"/>
  <c r="S155" i="1"/>
  <c r="Z155" i="1" s="1"/>
  <c r="BM154" i="1"/>
  <c r="AU154" i="1"/>
  <c r="AT154" i="1"/>
  <c r="AS154" i="1"/>
  <c r="AL154" i="1"/>
  <c r="BJ154" i="1" s="1"/>
  <c r="AJ154" i="1"/>
  <c r="AH154" i="1"/>
  <c r="AG154" i="1"/>
  <c r="AA154" i="1"/>
  <c r="S154" i="1"/>
  <c r="BO153" i="1"/>
  <c r="BC153" i="1"/>
  <c r="AU153" i="1"/>
  <c r="BD153" i="1" s="1"/>
  <c r="BP153" i="1" s="1"/>
  <c r="AS153" i="1"/>
  <c r="BM153" i="1" s="1"/>
  <c r="AJ153" i="1"/>
  <c r="AL153" i="1" s="1"/>
  <c r="BJ153" i="1" s="1"/>
  <c r="AH153" i="1"/>
  <c r="AG153" i="1"/>
  <c r="AI153" i="1" s="1"/>
  <c r="BI153" i="1" s="1"/>
  <c r="AA153" i="1"/>
  <c r="AE153" i="1" s="1"/>
  <c r="S153" i="1"/>
  <c r="Z153" i="1" s="1"/>
  <c r="BG153" i="1" s="1"/>
  <c r="BP152" i="1"/>
  <c r="BN152" i="1" s="1"/>
  <c r="BO152" i="1"/>
  <c r="BD152" i="1"/>
  <c r="BC152" i="1"/>
  <c r="BE152" i="1" s="1"/>
  <c r="AS152" i="1"/>
  <c r="BM152" i="1" s="1"/>
  <c r="AJ152" i="1"/>
  <c r="AL152" i="1" s="1"/>
  <c r="BJ152" i="1" s="1"/>
  <c r="AH152" i="1"/>
  <c r="AG152" i="1"/>
  <c r="AA152" i="1"/>
  <c r="AE152" i="1" s="1"/>
  <c r="S152" i="1"/>
  <c r="Z152" i="1" s="1"/>
  <c r="BG152" i="1" s="1"/>
  <c r="BM151" i="1"/>
  <c r="AU151" i="1"/>
  <c r="BD151" i="1" s="1"/>
  <c r="BP151" i="1" s="1"/>
  <c r="AT151" i="1"/>
  <c r="BC151" i="1" s="1"/>
  <c r="AS151" i="1"/>
  <c r="AJ151" i="1"/>
  <c r="AL151" i="1" s="1"/>
  <c r="BJ151" i="1" s="1"/>
  <c r="AH151" i="1"/>
  <c r="AG151" i="1"/>
  <c r="AA151" i="1"/>
  <c r="AE151" i="1" s="1"/>
  <c r="BH151" i="1" s="1"/>
  <c r="S151" i="1"/>
  <c r="Z151" i="1" s="1"/>
  <c r="AO151" i="1" s="1"/>
  <c r="BL151" i="1" s="1"/>
  <c r="BM150" i="1"/>
  <c r="AU150" i="1"/>
  <c r="AT150" i="1"/>
  <c r="BC150" i="1" s="1"/>
  <c r="AS150" i="1"/>
  <c r="AJ150" i="1"/>
  <c r="AH150" i="1"/>
  <c r="AG150" i="1"/>
  <c r="AA150" i="1"/>
  <c r="AE150" i="1" s="1"/>
  <c r="S150" i="1"/>
  <c r="Z150" i="1" s="1"/>
  <c r="BG150" i="1" s="1"/>
  <c r="BB149" i="1"/>
  <c r="BA149" i="1"/>
  <c r="AZ149" i="1"/>
  <c r="AY149" i="1"/>
  <c r="AX149" i="1"/>
  <c r="AW149" i="1"/>
  <c r="AV149" i="1"/>
  <c r="AR149" i="1"/>
  <c r="AQ149" i="1"/>
  <c r="AP149" i="1"/>
  <c r="AK149" i="1"/>
  <c r="AF149" i="1"/>
  <c r="AD149" i="1"/>
  <c r="AC149" i="1"/>
  <c r="AB149" i="1"/>
  <c r="Y149" i="1"/>
  <c r="X149" i="1"/>
  <c r="W149" i="1"/>
  <c r="V149" i="1"/>
  <c r="U149" i="1"/>
  <c r="T149" i="1"/>
  <c r="AU148" i="1"/>
  <c r="BD148" i="1" s="1"/>
  <c r="BP148" i="1" s="1"/>
  <c r="AT148" i="1"/>
  <c r="BC148" i="1" s="1"/>
  <c r="BO148" i="1" s="1"/>
  <c r="AS148" i="1"/>
  <c r="BM148" i="1" s="1"/>
  <c r="AJ148" i="1"/>
  <c r="AL148" i="1" s="1"/>
  <c r="BJ148" i="1" s="1"/>
  <c r="AH148" i="1"/>
  <c r="AG148" i="1"/>
  <c r="AI148" i="1" s="1"/>
  <c r="BI148" i="1" s="1"/>
  <c r="AA148" i="1"/>
  <c r="AE148" i="1" s="1"/>
  <c r="BH148" i="1" s="1"/>
  <c r="S148" i="1"/>
  <c r="Z148" i="1" s="1"/>
  <c r="BO147" i="1"/>
  <c r="BN147" i="1" s="1"/>
  <c r="BC147" i="1"/>
  <c r="AU147" i="1"/>
  <c r="BD147" i="1" s="1"/>
  <c r="BP147" i="1" s="1"/>
  <c r="AS147" i="1"/>
  <c r="BM147" i="1" s="1"/>
  <c r="AJ147" i="1"/>
  <c r="AL147" i="1" s="1"/>
  <c r="BJ147" i="1" s="1"/>
  <c r="AH147" i="1"/>
  <c r="AG147" i="1"/>
  <c r="AA147" i="1"/>
  <c r="AE147" i="1" s="1"/>
  <c r="BH147" i="1" s="1"/>
  <c r="S147" i="1"/>
  <c r="Z147" i="1" s="1"/>
  <c r="BG147" i="1" s="1"/>
  <c r="BM146" i="1"/>
  <c r="BC146" i="1"/>
  <c r="BO146" i="1" s="1"/>
  <c r="AU146" i="1"/>
  <c r="BD146" i="1" s="1"/>
  <c r="BP146" i="1" s="1"/>
  <c r="AS146" i="1"/>
  <c r="AJ146" i="1"/>
  <c r="AL146" i="1" s="1"/>
  <c r="BJ146" i="1" s="1"/>
  <c r="AH146" i="1"/>
  <c r="AG146" i="1"/>
  <c r="AI146" i="1" s="1"/>
  <c r="BI146" i="1" s="1"/>
  <c r="AA146" i="1"/>
  <c r="AE146" i="1" s="1"/>
  <c r="BH146" i="1" s="1"/>
  <c r="S146" i="1"/>
  <c r="Z146" i="1" s="1"/>
  <c r="BM145" i="1"/>
  <c r="BE145" i="1"/>
  <c r="BD145" i="1"/>
  <c r="BP145" i="1" s="1"/>
  <c r="BC145" i="1"/>
  <c r="BO145" i="1" s="1"/>
  <c r="BN145" i="1" s="1"/>
  <c r="AS145" i="1"/>
  <c r="AJ145" i="1"/>
  <c r="AL145" i="1" s="1"/>
  <c r="BJ145" i="1" s="1"/>
  <c r="AH145" i="1"/>
  <c r="AG145" i="1"/>
  <c r="AA145" i="1"/>
  <c r="AE145" i="1" s="1"/>
  <c r="BH145" i="1" s="1"/>
  <c r="S145" i="1"/>
  <c r="Z145" i="1" s="1"/>
  <c r="AU144" i="1"/>
  <c r="AT144" i="1"/>
  <c r="BC144" i="1" s="1"/>
  <c r="AS144" i="1"/>
  <c r="AJ144" i="1"/>
  <c r="AL144" i="1" s="1"/>
  <c r="AH144" i="1"/>
  <c r="AG144" i="1"/>
  <c r="AA144" i="1"/>
  <c r="S144" i="1"/>
  <c r="BB143" i="1"/>
  <c r="BA143" i="1"/>
  <c r="AZ143" i="1"/>
  <c r="AY143" i="1"/>
  <c r="AX143" i="1"/>
  <c r="AW143" i="1"/>
  <c r="AV143" i="1"/>
  <c r="AS143" i="1"/>
  <c r="AR143" i="1"/>
  <c r="AQ143" i="1"/>
  <c r="AP143" i="1"/>
  <c r="AK143" i="1"/>
  <c r="AF143" i="1"/>
  <c r="AD143" i="1"/>
  <c r="AC143" i="1"/>
  <c r="AB143" i="1"/>
  <c r="Y143" i="1"/>
  <c r="X143" i="1"/>
  <c r="W143" i="1"/>
  <c r="V143" i="1"/>
  <c r="U143" i="1"/>
  <c r="T143" i="1"/>
  <c r="BM142" i="1"/>
  <c r="BC142" i="1"/>
  <c r="BO142" i="1" s="1"/>
  <c r="AU142" i="1"/>
  <c r="BD142" i="1" s="1"/>
  <c r="BP142" i="1" s="1"/>
  <c r="AT142" i="1"/>
  <c r="AS142" i="1"/>
  <c r="AJ142" i="1"/>
  <c r="AL142" i="1" s="1"/>
  <c r="BJ142" i="1" s="1"/>
  <c r="AH142" i="1"/>
  <c r="AG142" i="1"/>
  <c r="AA142" i="1"/>
  <c r="AE142" i="1" s="1"/>
  <c r="BH142" i="1" s="1"/>
  <c r="S142" i="1"/>
  <c r="Z142" i="1" s="1"/>
  <c r="BG142" i="1" s="1"/>
  <c r="BC141" i="1"/>
  <c r="AU141" i="1"/>
  <c r="BD141" i="1" s="1"/>
  <c r="BP141" i="1" s="1"/>
  <c r="AS141" i="1"/>
  <c r="BM141" i="1" s="1"/>
  <c r="AJ141" i="1"/>
  <c r="AL141" i="1" s="1"/>
  <c r="BJ141" i="1" s="1"/>
  <c r="AH141" i="1"/>
  <c r="AG141" i="1"/>
  <c r="AA141" i="1"/>
  <c r="AE141" i="1" s="1"/>
  <c r="BH141" i="1" s="1"/>
  <c r="S141" i="1"/>
  <c r="Z141" i="1" s="1"/>
  <c r="BC140" i="1"/>
  <c r="BO140" i="1" s="1"/>
  <c r="AU140" i="1"/>
  <c r="BD140" i="1" s="1"/>
  <c r="AS140" i="1"/>
  <c r="BM140" i="1" s="1"/>
  <c r="AJ140" i="1"/>
  <c r="AL140" i="1" s="1"/>
  <c r="BJ140" i="1" s="1"/>
  <c r="AH140" i="1"/>
  <c r="AG140" i="1"/>
  <c r="AI140" i="1" s="1"/>
  <c r="BI140" i="1" s="1"/>
  <c r="AA140" i="1"/>
  <c r="AE140" i="1" s="1"/>
  <c r="S140" i="1"/>
  <c r="Z140" i="1" s="1"/>
  <c r="BG140" i="1" s="1"/>
  <c r="BN139" i="1"/>
  <c r="BD139" i="1"/>
  <c r="BP139" i="1" s="1"/>
  <c r="BC139" i="1"/>
  <c r="BO139" i="1" s="1"/>
  <c r="AS139" i="1"/>
  <c r="BM139" i="1" s="1"/>
  <c r="AJ139" i="1"/>
  <c r="AL139" i="1" s="1"/>
  <c r="BJ139" i="1" s="1"/>
  <c r="AH139" i="1"/>
  <c r="AG139" i="1"/>
  <c r="AA139" i="1"/>
  <c r="AE139" i="1" s="1"/>
  <c r="BH139" i="1" s="1"/>
  <c r="S139" i="1"/>
  <c r="Z139" i="1" s="1"/>
  <c r="BM138" i="1"/>
  <c r="BM143" i="1" s="1"/>
  <c r="AU138" i="1"/>
  <c r="BD138" i="1" s="1"/>
  <c r="AT138" i="1"/>
  <c r="AS138" i="1"/>
  <c r="AJ138" i="1"/>
  <c r="AH138" i="1"/>
  <c r="AG138" i="1"/>
  <c r="AA138" i="1"/>
  <c r="S138" i="1"/>
  <c r="Z138" i="1" s="1"/>
  <c r="BG138" i="1" s="1"/>
  <c r="BB137" i="1"/>
  <c r="BA137" i="1"/>
  <c r="AZ137" i="1"/>
  <c r="AY137" i="1"/>
  <c r="AX137" i="1"/>
  <c r="AW137" i="1"/>
  <c r="AV137" i="1"/>
  <c r="AT137" i="1"/>
  <c r="AR137" i="1"/>
  <c r="AQ137" i="1"/>
  <c r="AP137" i="1"/>
  <c r="AK137" i="1"/>
  <c r="AF137" i="1"/>
  <c r="AD137" i="1"/>
  <c r="AC137" i="1"/>
  <c r="AB137" i="1"/>
  <c r="Y137" i="1"/>
  <c r="X137" i="1"/>
  <c r="W137" i="1"/>
  <c r="V137" i="1"/>
  <c r="U137" i="1"/>
  <c r="T137" i="1"/>
  <c r="BD136" i="1"/>
  <c r="BP136" i="1" s="1"/>
  <c r="BC136" i="1"/>
  <c r="BE136" i="1" s="1"/>
  <c r="AS136" i="1"/>
  <c r="AL136" i="1"/>
  <c r="AJ136" i="1"/>
  <c r="AH136" i="1"/>
  <c r="AG136" i="1"/>
  <c r="AA136" i="1"/>
  <c r="S136" i="1"/>
  <c r="Z136" i="1" s="1"/>
  <c r="BO135" i="1"/>
  <c r="AU135" i="1"/>
  <c r="AT135" i="1"/>
  <c r="BC135" i="1" s="1"/>
  <c r="BC137" i="1" s="1"/>
  <c r="AS135" i="1"/>
  <c r="BM135" i="1" s="1"/>
  <c r="AJ135" i="1"/>
  <c r="AL135" i="1" s="1"/>
  <c r="BJ135" i="1" s="1"/>
  <c r="AH135" i="1"/>
  <c r="AH137" i="1" s="1"/>
  <c r="AG135" i="1"/>
  <c r="AA135" i="1"/>
  <c r="AE135" i="1" s="1"/>
  <c r="S135" i="1"/>
  <c r="S137" i="1" s="1"/>
  <c r="BB134" i="1"/>
  <c r="BA134" i="1"/>
  <c r="AZ134" i="1"/>
  <c r="AY134" i="1"/>
  <c r="AX134" i="1"/>
  <c r="AW134" i="1"/>
  <c r="AV134" i="1"/>
  <c r="AR134" i="1"/>
  <c r="AQ134" i="1"/>
  <c r="AP134" i="1"/>
  <c r="AK134" i="1"/>
  <c r="AF134" i="1"/>
  <c r="AD134" i="1"/>
  <c r="AC134" i="1"/>
  <c r="AB134" i="1"/>
  <c r="Y134" i="1"/>
  <c r="X134" i="1"/>
  <c r="W134" i="1"/>
  <c r="V134" i="1"/>
  <c r="U134" i="1"/>
  <c r="T134" i="1"/>
  <c r="AU133" i="1"/>
  <c r="BD133" i="1" s="1"/>
  <c r="BP133" i="1" s="1"/>
  <c r="AT133" i="1"/>
  <c r="BC133" i="1" s="1"/>
  <c r="AS133" i="1"/>
  <c r="BM133" i="1" s="1"/>
  <c r="AJ133" i="1"/>
  <c r="AL133" i="1" s="1"/>
  <c r="BJ133" i="1" s="1"/>
  <c r="AH133" i="1"/>
  <c r="AG133" i="1"/>
  <c r="AA133" i="1"/>
  <c r="AE133" i="1" s="1"/>
  <c r="BH133" i="1" s="1"/>
  <c r="S133" i="1"/>
  <c r="Z133" i="1" s="1"/>
  <c r="BD132" i="1"/>
  <c r="BP132" i="1" s="1"/>
  <c r="BC132" i="1"/>
  <c r="BE132" i="1" s="1"/>
  <c r="AS132" i="1"/>
  <c r="BM132" i="1" s="1"/>
  <c r="AJ132" i="1"/>
  <c r="AL132" i="1" s="1"/>
  <c r="BJ132" i="1" s="1"/>
  <c r="AH132" i="1"/>
  <c r="AG132" i="1"/>
  <c r="AI132" i="1" s="1"/>
  <c r="BI132" i="1" s="1"/>
  <c r="AA132" i="1"/>
  <c r="AE132" i="1" s="1"/>
  <c r="BH132" i="1" s="1"/>
  <c r="S132" i="1"/>
  <c r="Z132" i="1" s="1"/>
  <c r="AU131" i="1"/>
  <c r="AT131" i="1"/>
  <c r="AS131" i="1"/>
  <c r="AJ131" i="1"/>
  <c r="AL131" i="1" s="1"/>
  <c r="BJ131" i="1" s="1"/>
  <c r="AH131" i="1"/>
  <c r="AI131" i="1" s="1"/>
  <c r="AG131" i="1"/>
  <c r="AA131" i="1"/>
  <c r="S131" i="1"/>
  <c r="BM130" i="1"/>
  <c r="BB130" i="1"/>
  <c r="BA130" i="1"/>
  <c r="AZ130" i="1"/>
  <c r="AY130" i="1"/>
  <c r="AX130" i="1"/>
  <c r="AW130" i="1"/>
  <c r="AV130" i="1"/>
  <c r="AS130" i="1"/>
  <c r="AR130" i="1"/>
  <c r="AQ130" i="1"/>
  <c r="AP130" i="1"/>
  <c r="AK130" i="1"/>
  <c r="AF130" i="1"/>
  <c r="AD130" i="1"/>
  <c r="AC130" i="1"/>
  <c r="AB130" i="1"/>
  <c r="Y130" i="1"/>
  <c r="X130" i="1"/>
  <c r="W130" i="1"/>
  <c r="V130" i="1"/>
  <c r="U130" i="1"/>
  <c r="T130" i="1"/>
  <c r="BO129" i="1"/>
  <c r="BN129" i="1" s="1"/>
  <c r="BM129" i="1"/>
  <c r="BD129" i="1"/>
  <c r="BP129" i="1" s="1"/>
  <c r="BC129" i="1"/>
  <c r="BE129" i="1" s="1"/>
  <c r="AS129" i="1"/>
  <c r="AJ129" i="1"/>
  <c r="AL129" i="1" s="1"/>
  <c r="BJ129" i="1" s="1"/>
  <c r="AH129" i="1"/>
  <c r="AG129" i="1"/>
  <c r="AA129" i="1"/>
  <c r="AE129" i="1" s="1"/>
  <c r="BH129" i="1" s="1"/>
  <c r="S129" i="1"/>
  <c r="Z129" i="1" s="1"/>
  <c r="AU128" i="1"/>
  <c r="AT128" i="1"/>
  <c r="AT130" i="1" s="1"/>
  <c r="AS128" i="1"/>
  <c r="BM128" i="1" s="1"/>
  <c r="AJ128" i="1"/>
  <c r="AL128" i="1" s="1"/>
  <c r="BJ128" i="1" s="1"/>
  <c r="BJ130" i="1" s="1"/>
  <c r="AH128" i="1"/>
  <c r="AG128" i="1"/>
  <c r="AA128" i="1"/>
  <c r="S128" i="1"/>
  <c r="BB127" i="1"/>
  <c r="BA127" i="1"/>
  <c r="AZ127" i="1"/>
  <c r="AY127" i="1"/>
  <c r="AX127" i="1"/>
  <c r="AW127" i="1"/>
  <c r="AV127" i="1"/>
  <c r="AS127" i="1"/>
  <c r="AR127" i="1"/>
  <c r="AQ127" i="1"/>
  <c r="AP127" i="1"/>
  <c r="AK127" i="1"/>
  <c r="AF127" i="1"/>
  <c r="AD127" i="1"/>
  <c r="AC127" i="1"/>
  <c r="AB127" i="1"/>
  <c r="Y127" i="1"/>
  <c r="X127" i="1"/>
  <c r="W127" i="1"/>
  <c r="V127" i="1"/>
  <c r="U127" i="1"/>
  <c r="T127" i="1"/>
  <c r="BM126" i="1"/>
  <c r="BG126" i="1"/>
  <c r="BE126" i="1"/>
  <c r="BD126" i="1"/>
  <c r="BP126" i="1" s="1"/>
  <c r="BC126" i="1"/>
  <c r="BO126" i="1" s="1"/>
  <c r="BN126" i="1" s="1"/>
  <c r="AS126" i="1"/>
  <c r="AJ126" i="1"/>
  <c r="AL126" i="1" s="1"/>
  <c r="BJ126" i="1" s="1"/>
  <c r="AH126" i="1"/>
  <c r="AG126" i="1"/>
  <c r="AE126" i="1"/>
  <c r="BH126" i="1" s="1"/>
  <c r="AA126" i="1"/>
  <c r="S126" i="1"/>
  <c r="Z126" i="1" s="1"/>
  <c r="AU125" i="1"/>
  <c r="AU127" i="1" s="1"/>
  <c r="AT125" i="1"/>
  <c r="BC125" i="1" s="1"/>
  <c r="BC127" i="1" s="1"/>
  <c r="AS125" i="1"/>
  <c r="BM125" i="1" s="1"/>
  <c r="BM127" i="1" s="1"/>
  <c r="AJ125" i="1"/>
  <c r="AH125" i="1"/>
  <c r="AG125" i="1"/>
  <c r="AA125" i="1"/>
  <c r="S125" i="1"/>
  <c r="Z125" i="1" s="1"/>
  <c r="BB124" i="1"/>
  <c r="BA124" i="1"/>
  <c r="AZ124" i="1"/>
  <c r="AY124" i="1"/>
  <c r="AX124" i="1"/>
  <c r="AW124" i="1"/>
  <c r="AV124" i="1"/>
  <c r="AR124" i="1"/>
  <c r="AQ124" i="1"/>
  <c r="AP124" i="1"/>
  <c r="AK124" i="1"/>
  <c r="AF124" i="1"/>
  <c r="AD124" i="1"/>
  <c r="AC124" i="1"/>
  <c r="AB124" i="1"/>
  <c r="Y124" i="1"/>
  <c r="X124" i="1"/>
  <c r="W124" i="1"/>
  <c r="V124" i="1"/>
  <c r="U124" i="1"/>
  <c r="T124" i="1"/>
  <c r="BC123" i="1"/>
  <c r="BO123" i="1" s="1"/>
  <c r="BN123" i="1" s="1"/>
  <c r="AU123" i="1"/>
  <c r="BD123" i="1" s="1"/>
  <c r="BP123" i="1" s="1"/>
  <c r="AT123" i="1"/>
  <c r="AS123" i="1"/>
  <c r="BM123" i="1" s="1"/>
  <c r="AJ123" i="1"/>
  <c r="AL123" i="1" s="1"/>
  <c r="BJ123" i="1" s="1"/>
  <c r="AH123" i="1"/>
  <c r="AG123" i="1"/>
  <c r="AA123" i="1"/>
  <c r="AE123" i="1" s="1"/>
  <c r="BH123" i="1" s="1"/>
  <c r="S123" i="1"/>
  <c r="Z123" i="1" s="1"/>
  <c r="BC122" i="1"/>
  <c r="BO122" i="1" s="1"/>
  <c r="AU122" i="1"/>
  <c r="BD122" i="1" s="1"/>
  <c r="BP122" i="1" s="1"/>
  <c r="BN122" i="1" s="1"/>
  <c r="AS122" i="1"/>
  <c r="BM122" i="1" s="1"/>
  <c r="AJ122" i="1"/>
  <c r="AL122" i="1" s="1"/>
  <c r="BJ122" i="1" s="1"/>
  <c r="AH122" i="1"/>
  <c r="AG122" i="1"/>
  <c r="AE122" i="1"/>
  <c r="BH122" i="1" s="1"/>
  <c r="AA122" i="1"/>
  <c r="S122" i="1"/>
  <c r="Z122" i="1" s="1"/>
  <c r="BD121" i="1"/>
  <c r="BP121" i="1" s="1"/>
  <c r="BC121" i="1"/>
  <c r="BE121" i="1" s="1"/>
  <c r="AS121" i="1"/>
  <c r="BM121" i="1" s="1"/>
  <c r="AJ121" i="1"/>
  <c r="AL121" i="1" s="1"/>
  <c r="BJ121" i="1" s="1"/>
  <c r="AH121" i="1"/>
  <c r="AG121" i="1"/>
  <c r="AI121" i="1" s="1"/>
  <c r="BI121" i="1" s="1"/>
  <c r="AA121" i="1"/>
  <c r="AE121" i="1" s="1"/>
  <c r="BH121" i="1" s="1"/>
  <c r="Z121" i="1"/>
  <c r="S121" i="1"/>
  <c r="BD120" i="1"/>
  <c r="BD124" i="1" s="1"/>
  <c r="AU120" i="1"/>
  <c r="AT120" i="1"/>
  <c r="AS120" i="1"/>
  <c r="AS124" i="1" s="1"/>
  <c r="AJ120" i="1"/>
  <c r="AH120" i="1"/>
  <c r="AG120" i="1"/>
  <c r="AA120" i="1"/>
  <c r="AE120" i="1" s="1"/>
  <c r="BH120" i="1" s="1"/>
  <c r="S120" i="1"/>
  <c r="BB119" i="1"/>
  <c r="BA119" i="1"/>
  <c r="AZ119" i="1"/>
  <c r="AY119" i="1"/>
  <c r="AX119" i="1"/>
  <c r="AW119" i="1"/>
  <c r="AV119" i="1"/>
  <c r="AR119" i="1"/>
  <c r="AQ119" i="1"/>
  <c r="AP119" i="1"/>
  <c r="AK119" i="1"/>
  <c r="AF119" i="1"/>
  <c r="AD119" i="1"/>
  <c r="AC119" i="1"/>
  <c r="AB119" i="1"/>
  <c r="Y119" i="1"/>
  <c r="X119" i="1"/>
  <c r="W119" i="1"/>
  <c r="V119" i="1"/>
  <c r="U119" i="1"/>
  <c r="T119" i="1"/>
  <c r="BM118" i="1"/>
  <c r="AU118" i="1"/>
  <c r="BD118" i="1" s="1"/>
  <c r="BP118" i="1" s="1"/>
  <c r="AT118" i="1"/>
  <c r="BC118" i="1" s="1"/>
  <c r="BO118" i="1" s="1"/>
  <c r="BN118" i="1" s="1"/>
  <c r="AS118" i="1"/>
  <c r="AJ118" i="1"/>
  <c r="AL118" i="1" s="1"/>
  <c r="BJ118" i="1" s="1"/>
  <c r="AH118" i="1"/>
  <c r="AG118" i="1"/>
  <c r="AA118" i="1"/>
  <c r="AE118" i="1" s="1"/>
  <c r="BH118" i="1" s="1"/>
  <c r="S118" i="1"/>
  <c r="Z118" i="1" s="1"/>
  <c r="BC117" i="1"/>
  <c r="BO117" i="1" s="1"/>
  <c r="AU117" i="1"/>
  <c r="BD117" i="1" s="1"/>
  <c r="BP117" i="1" s="1"/>
  <c r="AS117" i="1"/>
  <c r="BM117" i="1" s="1"/>
  <c r="AJ117" i="1"/>
  <c r="AL117" i="1" s="1"/>
  <c r="BJ117" i="1" s="1"/>
  <c r="AH117" i="1"/>
  <c r="AG117" i="1"/>
  <c r="AA117" i="1"/>
  <c r="AE117" i="1" s="1"/>
  <c r="BH117" i="1" s="1"/>
  <c r="S117" i="1"/>
  <c r="Z117" i="1" s="1"/>
  <c r="BD116" i="1"/>
  <c r="BE116" i="1" s="1"/>
  <c r="BC116" i="1"/>
  <c r="BO116" i="1" s="1"/>
  <c r="AS116" i="1"/>
  <c r="AJ116" i="1"/>
  <c r="AL116" i="1" s="1"/>
  <c r="BJ116" i="1" s="1"/>
  <c r="AH116" i="1"/>
  <c r="AG116" i="1"/>
  <c r="AI116" i="1" s="1"/>
  <c r="BI116" i="1" s="1"/>
  <c r="AA116" i="1"/>
  <c r="AE116" i="1" s="1"/>
  <c r="BH116" i="1" s="1"/>
  <c r="S116" i="1"/>
  <c r="Z116" i="1" s="1"/>
  <c r="BM115" i="1"/>
  <c r="AU115" i="1"/>
  <c r="BD115" i="1" s="1"/>
  <c r="AT115" i="1"/>
  <c r="BC115" i="1" s="1"/>
  <c r="BO115" i="1" s="1"/>
  <c r="AS115" i="1"/>
  <c r="AJ115" i="1"/>
  <c r="AH115" i="1"/>
  <c r="AG115" i="1"/>
  <c r="AA115" i="1"/>
  <c r="AE115" i="1" s="1"/>
  <c r="BH115" i="1" s="1"/>
  <c r="S115" i="1"/>
  <c r="BB114" i="1"/>
  <c r="BA114" i="1"/>
  <c r="AZ114" i="1"/>
  <c r="AY114" i="1"/>
  <c r="AX114" i="1"/>
  <c r="AW114" i="1"/>
  <c r="AV114" i="1"/>
  <c r="AR114" i="1"/>
  <c r="AQ114" i="1"/>
  <c r="AP114" i="1"/>
  <c r="AK114" i="1"/>
  <c r="AF114" i="1"/>
  <c r="AD114" i="1"/>
  <c r="AC114" i="1"/>
  <c r="AB114" i="1"/>
  <c r="Y114" i="1"/>
  <c r="X114" i="1"/>
  <c r="W114" i="1"/>
  <c r="V114" i="1"/>
  <c r="U114" i="1"/>
  <c r="T114" i="1"/>
  <c r="BC113" i="1"/>
  <c r="AU113" i="1"/>
  <c r="BD113" i="1" s="1"/>
  <c r="BP113" i="1" s="1"/>
  <c r="AS113" i="1"/>
  <c r="BM113" i="1" s="1"/>
  <c r="AJ113" i="1"/>
  <c r="AL113" i="1" s="1"/>
  <c r="BJ113" i="1" s="1"/>
  <c r="AH113" i="1"/>
  <c r="AI113" i="1" s="1"/>
  <c r="BI113" i="1" s="1"/>
  <c r="AG113" i="1"/>
  <c r="AA113" i="1"/>
  <c r="AE113" i="1" s="1"/>
  <c r="BH113" i="1" s="1"/>
  <c r="Z113" i="1"/>
  <c r="S113" i="1"/>
  <c r="BC112" i="1"/>
  <c r="BO112" i="1" s="1"/>
  <c r="AU112" i="1"/>
  <c r="BD112" i="1" s="1"/>
  <c r="AS112" i="1"/>
  <c r="BM112" i="1" s="1"/>
  <c r="AJ112" i="1"/>
  <c r="AL112" i="1" s="1"/>
  <c r="BJ112" i="1" s="1"/>
  <c r="AH112" i="1"/>
  <c r="AG112" i="1"/>
  <c r="AA112" i="1"/>
  <c r="AE112" i="1" s="1"/>
  <c r="S112" i="1"/>
  <c r="Z112" i="1" s="1"/>
  <c r="BG112" i="1" s="1"/>
  <c r="BD111" i="1"/>
  <c r="BP111" i="1" s="1"/>
  <c r="BC111" i="1"/>
  <c r="BE111" i="1" s="1"/>
  <c r="AS111" i="1"/>
  <c r="BM111" i="1" s="1"/>
  <c r="AJ111" i="1"/>
  <c r="AL111" i="1" s="1"/>
  <c r="BJ111" i="1" s="1"/>
  <c r="AH111" i="1"/>
  <c r="AG111" i="1"/>
  <c r="AA111" i="1"/>
  <c r="AE111" i="1" s="1"/>
  <c r="BH111" i="1" s="1"/>
  <c r="S111" i="1"/>
  <c r="Z111" i="1" s="1"/>
  <c r="BM110" i="1"/>
  <c r="AU110" i="1"/>
  <c r="AT110" i="1"/>
  <c r="BC110" i="1" s="1"/>
  <c r="AS110" i="1"/>
  <c r="AS114" i="1" s="1"/>
  <c r="AJ110" i="1"/>
  <c r="AH110" i="1"/>
  <c r="AG110" i="1"/>
  <c r="AA110" i="1"/>
  <c r="AE110" i="1" s="1"/>
  <c r="Z110" i="1"/>
  <c r="S110" i="1"/>
  <c r="BB109" i="1"/>
  <c r="BA109" i="1"/>
  <c r="AZ109" i="1"/>
  <c r="AY109" i="1"/>
  <c r="AX109" i="1"/>
  <c r="AW109" i="1"/>
  <c r="AV109" i="1"/>
  <c r="AR109" i="1"/>
  <c r="AQ109" i="1"/>
  <c r="AP109" i="1"/>
  <c r="AK109" i="1"/>
  <c r="AF109" i="1"/>
  <c r="AD109" i="1"/>
  <c r="AC109" i="1"/>
  <c r="AB109" i="1"/>
  <c r="Y109" i="1"/>
  <c r="X109" i="1"/>
  <c r="W109" i="1"/>
  <c r="V109" i="1"/>
  <c r="U109" i="1"/>
  <c r="T109" i="1"/>
  <c r="BC108" i="1"/>
  <c r="AU108" i="1"/>
  <c r="BD108" i="1" s="1"/>
  <c r="BP108" i="1" s="1"/>
  <c r="AS108" i="1"/>
  <c r="BM108" i="1" s="1"/>
  <c r="AJ108" i="1"/>
  <c r="AL108" i="1" s="1"/>
  <c r="BJ108" i="1" s="1"/>
  <c r="AH108" i="1"/>
  <c r="AG108" i="1"/>
  <c r="AA108" i="1"/>
  <c r="AE108" i="1" s="1"/>
  <c r="BH108" i="1" s="1"/>
  <c r="Z108" i="1"/>
  <c r="AN108" i="1" s="1"/>
  <c r="BK108" i="1" s="1"/>
  <c r="S108" i="1"/>
  <c r="BD107" i="1"/>
  <c r="BC107" i="1"/>
  <c r="BO107" i="1" s="1"/>
  <c r="AS107" i="1"/>
  <c r="BM107" i="1" s="1"/>
  <c r="AJ107" i="1"/>
  <c r="AL107" i="1" s="1"/>
  <c r="BJ107" i="1" s="1"/>
  <c r="AH107" i="1"/>
  <c r="AG107" i="1"/>
  <c r="AI107" i="1" s="1"/>
  <c r="BI107" i="1" s="1"/>
  <c r="AA107" i="1"/>
  <c r="AE107" i="1" s="1"/>
  <c r="BH107" i="1" s="1"/>
  <c r="S107" i="1"/>
  <c r="Z107" i="1" s="1"/>
  <c r="BG107" i="1" s="1"/>
  <c r="BM106" i="1"/>
  <c r="BD106" i="1"/>
  <c r="AU106" i="1"/>
  <c r="AT106" i="1"/>
  <c r="AS106" i="1"/>
  <c r="AJ106" i="1"/>
  <c r="AH106" i="1"/>
  <c r="AG106" i="1"/>
  <c r="AI106" i="1" s="1"/>
  <c r="BI106" i="1" s="1"/>
  <c r="AA106" i="1"/>
  <c r="Z106" i="1"/>
  <c r="BG106" i="1" s="1"/>
  <c r="S106" i="1"/>
  <c r="AU105" i="1"/>
  <c r="AU284" i="1" s="1"/>
  <c r="AT105" i="1"/>
  <c r="AT284" i="1" s="1"/>
  <c r="AS105" i="1"/>
  <c r="AJ105" i="1"/>
  <c r="AJ284" i="1" s="1"/>
  <c r="AH105" i="1"/>
  <c r="AH284" i="1" s="1"/>
  <c r="AG105" i="1"/>
  <c r="AG284" i="1" s="1"/>
  <c r="AA105" i="1"/>
  <c r="AA284" i="1" s="1"/>
  <c r="S105" i="1"/>
  <c r="BB104" i="1"/>
  <c r="BA104" i="1"/>
  <c r="AZ104" i="1"/>
  <c r="AY104" i="1"/>
  <c r="AX104" i="1"/>
  <c r="AW104" i="1"/>
  <c r="AV104" i="1"/>
  <c r="AS104" i="1"/>
  <c r="AR104" i="1"/>
  <c r="AQ104" i="1"/>
  <c r="AP104" i="1"/>
  <c r="AK104" i="1"/>
  <c r="AF104" i="1"/>
  <c r="AD104" i="1"/>
  <c r="AC104" i="1"/>
  <c r="AB104" i="1"/>
  <c r="Y104" i="1"/>
  <c r="X104" i="1"/>
  <c r="W104" i="1"/>
  <c r="V104" i="1"/>
  <c r="U104" i="1"/>
  <c r="T104" i="1"/>
  <c r="BM103" i="1"/>
  <c r="AU103" i="1"/>
  <c r="BD103" i="1" s="1"/>
  <c r="BP103" i="1" s="1"/>
  <c r="AT103" i="1"/>
  <c r="BC103" i="1" s="1"/>
  <c r="AS103" i="1"/>
  <c r="AJ103" i="1"/>
  <c r="AL103" i="1" s="1"/>
  <c r="BJ103" i="1" s="1"/>
  <c r="AH103" i="1"/>
  <c r="AG103" i="1"/>
  <c r="AA103" i="1"/>
  <c r="AE103" i="1" s="1"/>
  <c r="BH103" i="1" s="1"/>
  <c r="S103" i="1"/>
  <c r="Z103" i="1" s="1"/>
  <c r="BC102" i="1"/>
  <c r="BO102" i="1" s="1"/>
  <c r="AU102" i="1"/>
  <c r="BD102" i="1" s="1"/>
  <c r="BE102" i="1" s="1"/>
  <c r="AS102" i="1"/>
  <c r="BM102" i="1" s="1"/>
  <c r="AJ102" i="1"/>
  <c r="AL102" i="1" s="1"/>
  <c r="BJ102" i="1" s="1"/>
  <c r="AH102" i="1"/>
  <c r="AG102" i="1"/>
  <c r="AA102" i="1"/>
  <c r="AE102" i="1" s="1"/>
  <c r="BH102" i="1" s="1"/>
  <c r="S102" i="1"/>
  <c r="Z102" i="1" s="1"/>
  <c r="BP101" i="1"/>
  <c r="BD101" i="1"/>
  <c r="BE101" i="1" s="1"/>
  <c r="BC101" i="1"/>
  <c r="BO101" i="1" s="1"/>
  <c r="BN101" i="1" s="1"/>
  <c r="AS101" i="1"/>
  <c r="BM101" i="1" s="1"/>
  <c r="AJ101" i="1"/>
  <c r="AL101" i="1" s="1"/>
  <c r="BJ101" i="1" s="1"/>
  <c r="AH101" i="1"/>
  <c r="AG101" i="1"/>
  <c r="AI101" i="1" s="1"/>
  <c r="BI101" i="1" s="1"/>
  <c r="AA101" i="1"/>
  <c r="AE101" i="1" s="1"/>
  <c r="BH101" i="1" s="1"/>
  <c r="S101" i="1"/>
  <c r="Z101" i="1" s="1"/>
  <c r="BM100" i="1"/>
  <c r="BM104" i="1" s="1"/>
  <c r="AU100" i="1"/>
  <c r="BD100" i="1" s="1"/>
  <c r="AT100" i="1"/>
  <c r="AS100" i="1"/>
  <c r="AJ100" i="1"/>
  <c r="AH100" i="1"/>
  <c r="AI100" i="1" s="1"/>
  <c r="AG100" i="1"/>
  <c r="AA100" i="1"/>
  <c r="AE100" i="1" s="1"/>
  <c r="S100" i="1"/>
  <c r="Z100" i="1" s="1"/>
  <c r="BB99" i="1"/>
  <c r="BA99" i="1"/>
  <c r="AZ99" i="1"/>
  <c r="AY99" i="1"/>
  <c r="AX99" i="1"/>
  <c r="AW99" i="1"/>
  <c r="AV99" i="1"/>
  <c r="AR99" i="1"/>
  <c r="AQ99" i="1"/>
  <c r="AP99" i="1"/>
  <c r="AK99" i="1"/>
  <c r="AF99" i="1"/>
  <c r="AD99" i="1"/>
  <c r="AC99" i="1"/>
  <c r="AB99" i="1"/>
  <c r="Y99" i="1"/>
  <c r="X99" i="1"/>
  <c r="W99" i="1"/>
  <c r="V99" i="1"/>
  <c r="U99" i="1"/>
  <c r="T99" i="1"/>
  <c r="AU98" i="1"/>
  <c r="BD98" i="1" s="1"/>
  <c r="BP98" i="1" s="1"/>
  <c r="AT98" i="1"/>
  <c r="BC98" i="1" s="1"/>
  <c r="AS98" i="1"/>
  <c r="BM98" i="1" s="1"/>
  <c r="AJ98" i="1"/>
  <c r="AL98" i="1" s="1"/>
  <c r="BJ98" i="1" s="1"/>
  <c r="AH98" i="1"/>
  <c r="AG98" i="1"/>
  <c r="AA98" i="1"/>
  <c r="AE98" i="1" s="1"/>
  <c r="BH98" i="1" s="1"/>
  <c r="Z98" i="1"/>
  <c r="BG98" i="1" s="1"/>
  <c r="S98" i="1"/>
  <c r="BM97" i="1"/>
  <c r="AU97" i="1"/>
  <c r="BD97" i="1" s="1"/>
  <c r="BP97" i="1" s="1"/>
  <c r="AT97" i="1"/>
  <c r="BC97" i="1" s="1"/>
  <c r="AS97" i="1"/>
  <c r="AJ97" i="1"/>
  <c r="AL97" i="1" s="1"/>
  <c r="BJ97" i="1" s="1"/>
  <c r="AH97" i="1"/>
  <c r="AG97" i="1"/>
  <c r="AI97" i="1" s="1"/>
  <c r="BI97" i="1" s="1"/>
  <c r="AA97" i="1"/>
  <c r="AE97" i="1" s="1"/>
  <c r="BH97" i="1" s="1"/>
  <c r="S97" i="1"/>
  <c r="Z97" i="1" s="1"/>
  <c r="BG97" i="1" s="1"/>
  <c r="AU96" i="1"/>
  <c r="BD96" i="1" s="1"/>
  <c r="BP96" i="1" s="1"/>
  <c r="AT96" i="1"/>
  <c r="BC96" i="1" s="1"/>
  <c r="AS96" i="1"/>
  <c r="BM96" i="1" s="1"/>
  <c r="AL96" i="1"/>
  <c r="BJ96" i="1" s="1"/>
  <c r="AJ96" i="1"/>
  <c r="AH96" i="1"/>
  <c r="AG96" i="1"/>
  <c r="AI96" i="1" s="1"/>
  <c r="BI96" i="1" s="1"/>
  <c r="AA96" i="1"/>
  <c r="AE96" i="1" s="1"/>
  <c r="BH96" i="1" s="1"/>
  <c r="S96" i="1"/>
  <c r="Z96" i="1" s="1"/>
  <c r="BC95" i="1"/>
  <c r="BO95" i="1" s="1"/>
  <c r="AU95" i="1"/>
  <c r="BD95" i="1" s="1"/>
  <c r="BP95" i="1" s="1"/>
  <c r="AS95" i="1"/>
  <c r="BM95" i="1" s="1"/>
  <c r="AJ95" i="1"/>
  <c r="AL95" i="1" s="1"/>
  <c r="BJ95" i="1" s="1"/>
  <c r="AH95" i="1"/>
  <c r="AG95" i="1"/>
  <c r="AA95" i="1"/>
  <c r="AE95" i="1" s="1"/>
  <c r="BH95" i="1" s="1"/>
  <c r="S95" i="1"/>
  <c r="Z95" i="1" s="1"/>
  <c r="BO94" i="1"/>
  <c r="BC94" i="1"/>
  <c r="AU94" i="1"/>
  <c r="BD94" i="1" s="1"/>
  <c r="BP94" i="1" s="1"/>
  <c r="AS94" i="1"/>
  <c r="BM94" i="1" s="1"/>
  <c r="AJ94" i="1"/>
  <c r="AL94" i="1" s="1"/>
  <c r="BJ94" i="1" s="1"/>
  <c r="AH94" i="1"/>
  <c r="AG94" i="1"/>
  <c r="AI94" i="1" s="1"/>
  <c r="BI94" i="1" s="1"/>
  <c r="AA94" i="1"/>
  <c r="AE94" i="1" s="1"/>
  <c r="BH94" i="1" s="1"/>
  <c r="S94" i="1"/>
  <c r="Z94" i="1" s="1"/>
  <c r="BG94" i="1" s="1"/>
  <c r="BM93" i="1"/>
  <c r="BD93" i="1"/>
  <c r="BP93" i="1" s="1"/>
  <c r="BC93" i="1"/>
  <c r="BE93" i="1" s="1"/>
  <c r="AS93" i="1"/>
  <c r="AJ93" i="1"/>
  <c r="AL93" i="1" s="1"/>
  <c r="BJ93" i="1" s="1"/>
  <c r="AH93" i="1"/>
  <c r="AG93" i="1"/>
  <c r="AI93" i="1" s="1"/>
  <c r="BI93" i="1" s="1"/>
  <c r="AA93" i="1"/>
  <c r="AE93" i="1" s="1"/>
  <c r="BH93" i="1" s="1"/>
  <c r="S93" i="1"/>
  <c r="Z93" i="1" s="1"/>
  <c r="BG93" i="1" s="1"/>
  <c r="AU92" i="1"/>
  <c r="BD92" i="1" s="1"/>
  <c r="BP92" i="1" s="1"/>
  <c r="BP99" i="1" s="1"/>
  <c r="AT92" i="1"/>
  <c r="BC92" i="1" s="1"/>
  <c r="AS92" i="1"/>
  <c r="AS99" i="1" s="1"/>
  <c r="AJ92" i="1"/>
  <c r="AL92" i="1" s="1"/>
  <c r="AH92" i="1"/>
  <c r="AG92" i="1"/>
  <c r="AA92" i="1"/>
  <c r="S92" i="1"/>
  <c r="BB91" i="1"/>
  <c r="BA91" i="1"/>
  <c r="AZ91" i="1"/>
  <c r="AY91" i="1"/>
  <c r="AX91" i="1"/>
  <c r="AW91" i="1"/>
  <c r="AV91" i="1"/>
  <c r="AR91" i="1"/>
  <c r="AQ91" i="1"/>
  <c r="AP91" i="1"/>
  <c r="AK91" i="1"/>
  <c r="AF91" i="1"/>
  <c r="AD91" i="1"/>
  <c r="AC91" i="1"/>
  <c r="AB91" i="1"/>
  <c r="Y91" i="1"/>
  <c r="X91" i="1"/>
  <c r="W91" i="1"/>
  <c r="V91" i="1"/>
  <c r="U91" i="1"/>
  <c r="T91" i="1"/>
  <c r="AU90" i="1"/>
  <c r="BD90" i="1" s="1"/>
  <c r="BP90" i="1" s="1"/>
  <c r="AT90" i="1"/>
  <c r="BC90" i="1" s="1"/>
  <c r="BO90" i="1" s="1"/>
  <c r="BN90" i="1" s="1"/>
  <c r="AS90" i="1"/>
  <c r="BM90" i="1" s="1"/>
  <c r="AJ90" i="1"/>
  <c r="AL90" i="1" s="1"/>
  <c r="BJ90" i="1" s="1"/>
  <c r="AH90" i="1"/>
  <c r="AG90" i="1"/>
  <c r="AA90" i="1"/>
  <c r="AE90" i="1" s="1"/>
  <c r="BH90" i="1" s="1"/>
  <c r="Z90" i="1"/>
  <c r="AN90" i="1" s="1"/>
  <c r="BK90" i="1" s="1"/>
  <c r="S90" i="1"/>
  <c r="AU89" i="1"/>
  <c r="BD89" i="1" s="1"/>
  <c r="BP89" i="1" s="1"/>
  <c r="AT89" i="1"/>
  <c r="BC89" i="1" s="1"/>
  <c r="AS89" i="1"/>
  <c r="BM89" i="1" s="1"/>
  <c r="AJ89" i="1"/>
  <c r="AL89" i="1" s="1"/>
  <c r="BJ89" i="1" s="1"/>
  <c r="AH89" i="1"/>
  <c r="AG89" i="1"/>
  <c r="AI89" i="1" s="1"/>
  <c r="BI89" i="1" s="1"/>
  <c r="AA89" i="1"/>
  <c r="AE89" i="1" s="1"/>
  <c r="BH89" i="1" s="1"/>
  <c r="S89" i="1"/>
  <c r="Z89" i="1" s="1"/>
  <c r="BD88" i="1"/>
  <c r="BP88" i="1" s="1"/>
  <c r="BC88" i="1"/>
  <c r="BE88" i="1" s="1"/>
  <c r="AS88" i="1"/>
  <c r="BM88" i="1" s="1"/>
  <c r="AJ88" i="1"/>
  <c r="AL88" i="1" s="1"/>
  <c r="BJ88" i="1" s="1"/>
  <c r="AH88" i="1"/>
  <c r="AG88" i="1"/>
  <c r="AI88" i="1" s="1"/>
  <c r="BI88" i="1" s="1"/>
  <c r="AA88" i="1"/>
  <c r="AE88" i="1" s="1"/>
  <c r="BH88" i="1" s="1"/>
  <c r="S88" i="1"/>
  <c r="Z88" i="1" s="1"/>
  <c r="AU87" i="1"/>
  <c r="AT87" i="1"/>
  <c r="AS87" i="1"/>
  <c r="AJ87" i="1"/>
  <c r="AJ91" i="1" s="1"/>
  <c r="AH87" i="1"/>
  <c r="AG87" i="1"/>
  <c r="AA87" i="1"/>
  <c r="S87" i="1"/>
  <c r="Z87" i="1" s="1"/>
  <c r="BB86" i="1"/>
  <c r="BA86" i="1"/>
  <c r="AZ86" i="1"/>
  <c r="AY86" i="1"/>
  <c r="AX86" i="1"/>
  <c r="AW86" i="1"/>
  <c r="AV86" i="1"/>
  <c r="AS86" i="1"/>
  <c r="AR86" i="1"/>
  <c r="AQ86" i="1"/>
  <c r="AP86" i="1"/>
  <c r="AK86" i="1"/>
  <c r="AF86" i="1"/>
  <c r="AD86" i="1"/>
  <c r="AC86" i="1"/>
  <c r="AB86" i="1"/>
  <c r="Y86" i="1"/>
  <c r="X86" i="1"/>
  <c r="W86" i="1"/>
  <c r="V86" i="1"/>
  <c r="U86" i="1"/>
  <c r="T86" i="1"/>
  <c r="BM85" i="1"/>
  <c r="AU85" i="1"/>
  <c r="BD85" i="1" s="1"/>
  <c r="BP85" i="1" s="1"/>
  <c r="AT85" i="1"/>
  <c r="BC85" i="1" s="1"/>
  <c r="AS85" i="1"/>
  <c r="AJ85" i="1"/>
  <c r="AL85" i="1" s="1"/>
  <c r="BJ85" i="1" s="1"/>
  <c r="AH85" i="1"/>
  <c r="AG85" i="1"/>
  <c r="AI85" i="1" s="1"/>
  <c r="BI85" i="1" s="1"/>
  <c r="AA85" i="1"/>
  <c r="AE85" i="1" s="1"/>
  <c r="BH85" i="1" s="1"/>
  <c r="S85" i="1"/>
  <c r="Z85" i="1" s="1"/>
  <c r="BG85" i="1" s="1"/>
  <c r="BC84" i="1"/>
  <c r="AU84" i="1"/>
  <c r="BD84" i="1" s="1"/>
  <c r="BP84" i="1" s="1"/>
  <c r="AS84" i="1"/>
  <c r="BM84" i="1" s="1"/>
  <c r="AJ84" i="1"/>
  <c r="AL84" i="1" s="1"/>
  <c r="BJ84" i="1" s="1"/>
  <c r="AH84" i="1"/>
  <c r="AG84" i="1"/>
  <c r="AA84" i="1"/>
  <c r="AE84" i="1" s="1"/>
  <c r="BH84" i="1" s="1"/>
  <c r="S84" i="1"/>
  <c r="Z84" i="1" s="1"/>
  <c r="BD83" i="1"/>
  <c r="BE83" i="1" s="1"/>
  <c r="BC83" i="1"/>
  <c r="BO83" i="1" s="1"/>
  <c r="AS83" i="1"/>
  <c r="BM83" i="1" s="1"/>
  <c r="AL83" i="1"/>
  <c r="BJ83" i="1" s="1"/>
  <c r="AJ83" i="1"/>
  <c r="AH83" i="1"/>
  <c r="AG83" i="1"/>
  <c r="AA83" i="1"/>
  <c r="AE83" i="1" s="1"/>
  <c r="BH83" i="1" s="1"/>
  <c r="S83" i="1"/>
  <c r="Z83" i="1" s="1"/>
  <c r="BM82" i="1"/>
  <c r="AU82" i="1"/>
  <c r="BD82" i="1" s="1"/>
  <c r="AT82" i="1"/>
  <c r="AS82" i="1"/>
  <c r="AJ82" i="1"/>
  <c r="AH82" i="1"/>
  <c r="AG82" i="1"/>
  <c r="AI82" i="1" s="1"/>
  <c r="AA82" i="1"/>
  <c r="AE82" i="1" s="1"/>
  <c r="S82" i="1"/>
  <c r="BB81" i="1"/>
  <c r="BA81" i="1"/>
  <c r="AZ81" i="1"/>
  <c r="AY81" i="1"/>
  <c r="AX81" i="1"/>
  <c r="AW81" i="1"/>
  <c r="AV81" i="1"/>
  <c r="AR81" i="1"/>
  <c r="AQ81" i="1"/>
  <c r="AP81" i="1"/>
  <c r="AK81" i="1"/>
  <c r="AF81" i="1"/>
  <c r="AD81" i="1"/>
  <c r="AC81" i="1"/>
  <c r="AB81" i="1"/>
  <c r="Y81" i="1"/>
  <c r="X81" i="1"/>
  <c r="W81" i="1"/>
  <c r="V81" i="1"/>
  <c r="U81" i="1"/>
  <c r="T81" i="1"/>
  <c r="AU80" i="1"/>
  <c r="BD80" i="1" s="1"/>
  <c r="BP80" i="1" s="1"/>
  <c r="AT80" i="1"/>
  <c r="BC80" i="1" s="1"/>
  <c r="AS80" i="1"/>
  <c r="BM80" i="1" s="1"/>
  <c r="AJ80" i="1"/>
  <c r="AL80" i="1" s="1"/>
  <c r="BJ80" i="1" s="1"/>
  <c r="AH80" i="1"/>
  <c r="AG80" i="1"/>
  <c r="AA80" i="1"/>
  <c r="AE80" i="1" s="1"/>
  <c r="BH80" i="1" s="1"/>
  <c r="S80" i="1"/>
  <c r="Z80" i="1" s="1"/>
  <c r="BG80" i="1" s="1"/>
  <c r="BM79" i="1"/>
  <c r="BD79" i="1"/>
  <c r="BP79" i="1" s="1"/>
  <c r="BC79" i="1"/>
  <c r="BE79" i="1" s="1"/>
  <c r="AS79" i="1"/>
  <c r="AJ79" i="1"/>
  <c r="AL79" i="1" s="1"/>
  <c r="BJ79" i="1" s="1"/>
  <c r="AH79" i="1"/>
  <c r="AG79" i="1"/>
  <c r="AI79" i="1" s="1"/>
  <c r="BI79" i="1" s="1"/>
  <c r="AA79" i="1"/>
  <c r="AE79" i="1" s="1"/>
  <c r="BH79" i="1" s="1"/>
  <c r="S79" i="1"/>
  <c r="Z79" i="1" s="1"/>
  <c r="BG79" i="1" s="1"/>
  <c r="AU78" i="1"/>
  <c r="AT78" i="1"/>
  <c r="BC78" i="1" s="1"/>
  <c r="AS78" i="1"/>
  <c r="AS81" i="1" s="1"/>
  <c r="AJ78" i="1"/>
  <c r="AL78" i="1" s="1"/>
  <c r="AH78" i="1"/>
  <c r="AG78" i="1"/>
  <c r="AE78" i="1"/>
  <c r="BH78" i="1" s="1"/>
  <c r="AA78" i="1"/>
  <c r="S78" i="1"/>
  <c r="BB77" i="1"/>
  <c r="BA77" i="1"/>
  <c r="AZ77" i="1"/>
  <c r="AY77" i="1"/>
  <c r="AX77" i="1"/>
  <c r="AW77" i="1"/>
  <c r="AV77" i="1"/>
  <c r="AR77" i="1"/>
  <c r="AQ77" i="1"/>
  <c r="AP77" i="1"/>
  <c r="AK77" i="1"/>
  <c r="AF77" i="1"/>
  <c r="AD77" i="1"/>
  <c r="AC77" i="1"/>
  <c r="AB77" i="1"/>
  <c r="Y77" i="1"/>
  <c r="X77" i="1"/>
  <c r="W77" i="1"/>
  <c r="V77" i="1"/>
  <c r="U77" i="1"/>
  <c r="T77" i="1"/>
  <c r="AU76" i="1"/>
  <c r="BD76" i="1" s="1"/>
  <c r="BP76" i="1" s="1"/>
  <c r="AT76" i="1"/>
  <c r="BC76" i="1" s="1"/>
  <c r="BO76" i="1" s="1"/>
  <c r="AS76" i="1"/>
  <c r="BM76" i="1" s="1"/>
  <c r="AJ76" i="1"/>
  <c r="AL76" i="1" s="1"/>
  <c r="BJ76" i="1" s="1"/>
  <c r="AH76" i="1"/>
  <c r="AG76" i="1"/>
  <c r="AA76" i="1"/>
  <c r="AE76" i="1" s="1"/>
  <c r="BH76" i="1" s="1"/>
  <c r="S76" i="1"/>
  <c r="Z76" i="1" s="1"/>
  <c r="BC75" i="1"/>
  <c r="BO75" i="1" s="1"/>
  <c r="AU75" i="1"/>
  <c r="BD75" i="1" s="1"/>
  <c r="BP75" i="1" s="1"/>
  <c r="AS75" i="1"/>
  <c r="BM75" i="1" s="1"/>
  <c r="AJ75" i="1"/>
  <c r="AL75" i="1" s="1"/>
  <c r="BJ75" i="1" s="1"/>
  <c r="AH75" i="1"/>
  <c r="AG75" i="1"/>
  <c r="AI75" i="1" s="1"/>
  <c r="BI75" i="1" s="1"/>
  <c r="AA75" i="1"/>
  <c r="AE75" i="1" s="1"/>
  <c r="BH75" i="1" s="1"/>
  <c r="S75" i="1"/>
  <c r="Z75" i="1" s="1"/>
  <c r="BG75" i="1" s="1"/>
  <c r="BD74" i="1"/>
  <c r="BP74" i="1" s="1"/>
  <c r="BC74" i="1"/>
  <c r="BE74" i="1" s="1"/>
  <c r="AS74" i="1"/>
  <c r="BM74" i="1" s="1"/>
  <c r="AJ74" i="1"/>
  <c r="AL74" i="1" s="1"/>
  <c r="BJ74" i="1" s="1"/>
  <c r="AH74" i="1"/>
  <c r="AG74" i="1"/>
  <c r="AI74" i="1" s="1"/>
  <c r="BI74" i="1" s="1"/>
  <c r="AE74" i="1"/>
  <c r="BH74" i="1" s="1"/>
  <c r="AA74" i="1"/>
  <c r="S74" i="1"/>
  <c r="Z74" i="1" s="1"/>
  <c r="AU73" i="1"/>
  <c r="BD73" i="1" s="1"/>
  <c r="AT73" i="1"/>
  <c r="BC73" i="1" s="1"/>
  <c r="BO73" i="1" s="1"/>
  <c r="AS73" i="1"/>
  <c r="AS77" i="1" s="1"/>
  <c r="AJ73" i="1"/>
  <c r="AJ77" i="1" s="1"/>
  <c r="AH73" i="1"/>
  <c r="AG73" i="1"/>
  <c r="AA73" i="1"/>
  <c r="AE73" i="1" s="1"/>
  <c r="BH73" i="1" s="1"/>
  <c r="S73" i="1"/>
  <c r="Z73" i="1" s="1"/>
  <c r="BB72" i="1"/>
  <c r="BA72" i="1"/>
  <c r="AZ72" i="1"/>
  <c r="AY72" i="1"/>
  <c r="AX72" i="1"/>
  <c r="AW72" i="1"/>
  <c r="AV72" i="1"/>
  <c r="AR72" i="1"/>
  <c r="AQ72" i="1"/>
  <c r="AP72" i="1"/>
  <c r="AK72" i="1"/>
  <c r="AF72" i="1"/>
  <c r="AD72" i="1"/>
  <c r="AC72" i="1"/>
  <c r="AB72" i="1"/>
  <c r="Y72" i="1"/>
  <c r="X72" i="1"/>
  <c r="W72" i="1"/>
  <c r="V72" i="1"/>
  <c r="U72" i="1"/>
  <c r="T72" i="1"/>
  <c r="AU71" i="1"/>
  <c r="BD71" i="1" s="1"/>
  <c r="BP71" i="1" s="1"/>
  <c r="AT71" i="1"/>
  <c r="BC71" i="1" s="1"/>
  <c r="AS71" i="1"/>
  <c r="BM71" i="1" s="1"/>
  <c r="AJ71" i="1"/>
  <c r="AL71" i="1" s="1"/>
  <c r="BJ71" i="1" s="1"/>
  <c r="AH71" i="1"/>
  <c r="AG71" i="1"/>
  <c r="AI71" i="1" s="1"/>
  <c r="BI71" i="1" s="1"/>
  <c r="AE71" i="1"/>
  <c r="BH71" i="1" s="1"/>
  <c r="AA71" i="1"/>
  <c r="S71" i="1"/>
  <c r="Z71" i="1" s="1"/>
  <c r="AU70" i="1"/>
  <c r="BD70" i="1" s="1"/>
  <c r="BP70" i="1" s="1"/>
  <c r="AT70" i="1"/>
  <c r="BC70" i="1" s="1"/>
  <c r="BO70" i="1" s="1"/>
  <c r="AS70" i="1"/>
  <c r="BM70" i="1" s="1"/>
  <c r="AJ70" i="1"/>
  <c r="AL70" i="1" s="1"/>
  <c r="BJ70" i="1" s="1"/>
  <c r="AH70" i="1"/>
  <c r="AG70" i="1"/>
  <c r="AA70" i="1"/>
  <c r="AE70" i="1" s="1"/>
  <c r="BH70" i="1" s="1"/>
  <c r="S70" i="1"/>
  <c r="Z70" i="1" s="1"/>
  <c r="BC69" i="1"/>
  <c r="BO69" i="1" s="1"/>
  <c r="AU69" i="1"/>
  <c r="BD69" i="1" s="1"/>
  <c r="AS69" i="1"/>
  <c r="BM69" i="1" s="1"/>
  <c r="AJ69" i="1"/>
  <c r="AL69" i="1" s="1"/>
  <c r="BJ69" i="1" s="1"/>
  <c r="AH69" i="1"/>
  <c r="AG69" i="1"/>
  <c r="AA69" i="1"/>
  <c r="AE69" i="1" s="1"/>
  <c r="BH69" i="1" s="1"/>
  <c r="S69" i="1"/>
  <c r="Z69" i="1" s="1"/>
  <c r="BD68" i="1"/>
  <c r="BP68" i="1" s="1"/>
  <c r="BC68" i="1"/>
  <c r="BE68" i="1" s="1"/>
  <c r="AS68" i="1"/>
  <c r="BM68" i="1" s="1"/>
  <c r="AJ68" i="1"/>
  <c r="AL68" i="1" s="1"/>
  <c r="BJ68" i="1" s="1"/>
  <c r="AH68" i="1"/>
  <c r="AG68" i="1"/>
  <c r="AA68" i="1"/>
  <c r="AE68" i="1" s="1"/>
  <c r="BH68" i="1" s="1"/>
  <c r="S68" i="1"/>
  <c r="Z68" i="1" s="1"/>
  <c r="AU67" i="1"/>
  <c r="BD67" i="1" s="1"/>
  <c r="BP67" i="1" s="1"/>
  <c r="AT67" i="1"/>
  <c r="BC67" i="1" s="1"/>
  <c r="AS67" i="1"/>
  <c r="BM67" i="1" s="1"/>
  <c r="AJ67" i="1"/>
  <c r="AH67" i="1"/>
  <c r="AG67" i="1"/>
  <c r="AA67" i="1"/>
  <c r="AE67" i="1" s="1"/>
  <c r="S67" i="1"/>
  <c r="Z67" i="1" s="1"/>
  <c r="BB66" i="1"/>
  <c r="BA66" i="1"/>
  <c r="AZ66" i="1"/>
  <c r="AY66" i="1"/>
  <c r="AX66" i="1"/>
  <c r="AW66" i="1"/>
  <c r="AV66" i="1"/>
  <c r="AR66" i="1"/>
  <c r="AQ66" i="1"/>
  <c r="AP66" i="1"/>
  <c r="AK66" i="1"/>
  <c r="AF66" i="1"/>
  <c r="AD66" i="1"/>
  <c r="AC66" i="1"/>
  <c r="AB66" i="1"/>
  <c r="Y66" i="1"/>
  <c r="X66" i="1"/>
  <c r="W66" i="1"/>
  <c r="V66" i="1"/>
  <c r="U66" i="1"/>
  <c r="T66" i="1"/>
  <c r="AU65" i="1"/>
  <c r="BD65" i="1" s="1"/>
  <c r="BP65" i="1" s="1"/>
  <c r="AT65" i="1"/>
  <c r="BC65" i="1" s="1"/>
  <c r="AS65" i="1"/>
  <c r="BM65" i="1" s="1"/>
  <c r="AJ65" i="1"/>
  <c r="AL65" i="1" s="1"/>
  <c r="BJ65" i="1" s="1"/>
  <c r="AH65" i="1"/>
  <c r="AG65" i="1"/>
  <c r="AA65" i="1"/>
  <c r="AE65" i="1" s="1"/>
  <c r="BH65" i="1" s="1"/>
  <c r="S65" i="1"/>
  <c r="Z65" i="1" s="1"/>
  <c r="BE64" i="1"/>
  <c r="BD64" i="1"/>
  <c r="BP64" i="1" s="1"/>
  <c r="BC64" i="1"/>
  <c r="BO64" i="1" s="1"/>
  <c r="AS64" i="1"/>
  <c r="BM64" i="1" s="1"/>
  <c r="AJ64" i="1"/>
  <c r="AL64" i="1" s="1"/>
  <c r="BJ64" i="1" s="1"/>
  <c r="AH64" i="1"/>
  <c r="AG64" i="1"/>
  <c r="AI64" i="1" s="1"/>
  <c r="BI64" i="1" s="1"/>
  <c r="AA64" i="1"/>
  <c r="AE64" i="1" s="1"/>
  <c r="BH64" i="1" s="1"/>
  <c r="S64" i="1"/>
  <c r="Z64" i="1" s="1"/>
  <c r="BG64" i="1" s="1"/>
  <c r="AU63" i="1"/>
  <c r="AT63" i="1"/>
  <c r="AS63" i="1"/>
  <c r="BM63" i="1" s="1"/>
  <c r="BM66" i="1" s="1"/>
  <c r="AJ63" i="1"/>
  <c r="AL63" i="1" s="1"/>
  <c r="BJ63" i="1" s="1"/>
  <c r="AH63" i="1"/>
  <c r="AG63" i="1"/>
  <c r="AA63" i="1"/>
  <c r="S63" i="1"/>
  <c r="BB62" i="1"/>
  <c r="BA62" i="1"/>
  <c r="AZ62" i="1"/>
  <c r="AY62" i="1"/>
  <c r="AX62" i="1"/>
  <c r="AW62" i="1"/>
  <c r="AV62" i="1"/>
  <c r="AR62" i="1"/>
  <c r="AQ62" i="1"/>
  <c r="AP62" i="1"/>
  <c r="AK62" i="1"/>
  <c r="AF62" i="1"/>
  <c r="AD62" i="1"/>
  <c r="AC62" i="1"/>
  <c r="AB62" i="1"/>
  <c r="Y62" i="1"/>
  <c r="X62" i="1"/>
  <c r="W62" i="1"/>
  <c r="V62" i="1"/>
  <c r="U62" i="1"/>
  <c r="T62" i="1"/>
  <c r="BO61" i="1"/>
  <c r="BN61" i="1" s="1"/>
  <c r="BD61" i="1"/>
  <c r="BP61" i="1" s="1"/>
  <c r="BC61" i="1"/>
  <c r="BE61" i="1" s="1"/>
  <c r="AS61" i="1"/>
  <c r="BM61" i="1" s="1"/>
  <c r="AJ61" i="1"/>
  <c r="AL61" i="1" s="1"/>
  <c r="BJ61" i="1" s="1"/>
  <c r="AH61" i="1"/>
  <c r="AG61" i="1"/>
  <c r="AI61" i="1" s="1"/>
  <c r="BI61" i="1" s="1"/>
  <c r="AA61" i="1"/>
  <c r="AE61" i="1" s="1"/>
  <c r="BH61" i="1" s="1"/>
  <c r="S61" i="1"/>
  <c r="Z61" i="1" s="1"/>
  <c r="AU60" i="1"/>
  <c r="AT60" i="1"/>
  <c r="AT62" i="1" s="1"/>
  <c r="AS60" i="1"/>
  <c r="AJ60" i="1"/>
  <c r="AL60" i="1" s="1"/>
  <c r="AH60" i="1"/>
  <c r="AG60" i="1"/>
  <c r="AE60" i="1"/>
  <c r="AA60" i="1"/>
  <c r="AA62" i="1" s="1"/>
  <c r="S60" i="1"/>
  <c r="BB59" i="1"/>
  <c r="BA59" i="1"/>
  <c r="AZ59" i="1"/>
  <c r="AY59" i="1"/>
  <c r="AX59" i="1"/>
  <c r="AW59" i="1"/>
  <c r="AV59" i="1"/>
  <c r="AS59" i="1"/>
  <c r="AR59" i="1"/>
  <c r="AQ59" i="1"/>
  <c r="AP59" i="1"/>
  <c r="AK59" i="1"/>
  <c r="AF59" i="1"/>
  <c r="AD59" i="1"/>
  <c r="AC59" i="1"/>
  <c r="AB59" i="1"/>
  <c r="Y59" i="1"/>
  <c r="X59" i="1"/>
  <c r="W59" i="1"/>
  <c r="V59" i="1"/>
  <c r="U59" i="1"/>
  <c r="T59" i="1"/>
  <c r="BM58" i="1"/>
  <c r="AU58" i="1"/>
  <c r="BD58" i="1" s="1"/>
  <c r="BP58" i="1" s="1"/>
  <c r="AT58" i="1"/>
  <c r="BC58" i="1" s="1"/>
  <c r="AS58" i="1"/>
  <c r="AJ58" i="1"/>
  <c r="AL58" i="1" s="1"/>
  <c r="BJ58" i="1" s="1"/>
  <c r="AH58" i="1"/>
  <c r="AG58" i="1"/>
  <c r="AA58" i="1"/>
  <c r="AE58" i="1" s="1"/>
  <c r="BH58" i="1" s="1"/>
  <c r="S58" i="1"/>
  <c r="Z58" i="1" s="1"/>
  <c r="BG58" i="1" s="1"/>
  <c r="BC57" i="1"/>
  <c r="AU57" i="1"/>
  <c r="BD57" i="1" s="1"/>
  <c r="BP57" i="1" s="1"/>
  <c r="AS57" i="1"/>
  <c r="BM57" i="1" s="1"/>
  <c r="AL57" i="1"/>
  <c r="BJ57" i="1" s="1"/>
  <c r="AJ57" i="1"/>
  <c r="AH57" i="1"/>
  <c r="AG57" i="1"/>
  <c r="AA57" i="1"/>
  <c r="AE57" i="1" s="1"/>
  <c r="BH57" i="1" s="1"/>
  <c r="S57" i="1"/>
  <c r="Z57" i="1" s="1"/>
  <c r="BD56" i="1"/>
  <c r="BP56" i="1" s="1"/>
  <c r="BC56" i="1"/>
  <c r="BO56" i="1" s="1"/>
  <c r="AS56" i="1"/>
  <c r="BM56" i="1" s="1"/>
  <c r="AJ56" i="1"/>
  <c r="AL56" i="1" s="1"/>
  <c r="BJ56" i="1" s="1"/>
  <c r="AH56" i="1"/>
  <c r="AG56" i="1"/>
  <c r="AA56" i="1"/>
  <c r="AE56" i="1" s="1"/>
  <c r="BH56" i="1" s="1"/>
  <c r="S56" i="1"/>
  <c r="Z56" i="1" s="1"/>
  <c r="BG56" i="1" s="1"/>
  <c r="BM55" i="1"/>
  <c r="AU55" i="1"/>
  <c r="BD55" i="1" s="1"/>
  <c r="AT55" i="1"/>
  <c r="AS55" i="1"/>
  <c r="AJ55" i="1"/>
  <c r="AH55" i="1"/>
  <c r="AG55" i="1"/>
  <c r="AA55" i="1"/>
  <c r="AE55" i="1" s="1"/>
  <c r="S55" i="1"/>
  <c r="BB54" i="1"/>
  <c r="BA54" i="1"/>
  <c r="AZ54" i="1"/>
  <c r="AY54" i="1"/>
  <c r="AX54" i="1"/>
  <c r="AW54" i="1"/>
  <c r="AV54" i="1"/>
  <c r="AR54" i="1"/>
  <c r="AQ54" i="1"/>
  <c r="AP54" i="1"/>
  <c r="AK54" i="1"/>
  <c r="AF54" i="1"/>
  <c r="AD54" i="1"/>
  <c r="AC54" i="1"/>
  <c r="AB54" i="1"/>
  <c r="Y54" i="1"/>
  <c r="X54" i="1"/>
  <c r="W54" i="1"/>
  <c r="V54" i="1"/>
  <c r="U54" i="1"/>
  <c r="T54" i="1"/>
  <c r="BD53" i="1"/>
  <c r="BP53" i="1" s="1"/>
  <c r="BC53" i="1"/>
  <c r="BE53" i="1" s="1"/>
  <c r="AS53" i="1"/>
  <c r="BM53" i="1" s="1"/>
  <c r="AJ53" i="1"/>
  <c r="AL53" i="1" s="1"/>
  <c r="BJ53" i="1" s="1"/>
  <c r="AH53" i="1"/>
  <c r="AG53" i="1"/>
  <c r="AI53" i="1" s="1"/>
  <c r="BI53" i="1" s="1"/>
  <c r="AA53" i="1"/>
  <c r="AE53" i="1" s="1"/>
  <c r="BH53" i="1" s="1"/>
  <c r="S53" i="1"/>
  <c r="Z53" i="1" s="1"/>
  <c r="BC52" i="1"/>
  <c r="BO52" i="1" s="1"/>
  <c r="AU52" i="1"/>
  <c r="BD52" i="1" s="1"/>
  <c r="AT52" i="1"/>
  <c r="AT54" i="1" s="1"/>
  <c r="AS52" i="1"/>
  <c r="AS54" i="1" s="1"/>
  <c r="AJ52" i="1"/>
  <c r="AJ54" i="1" s="1"/>
  <c r="AH52" i="1"/>
  <c r="AI52" i="1" s="1"/>
  <c r="AG52" i="1"/>
  <c r="AA52" i="1"/>
  <c r="AE52" i="1" s="1"/>
  <c r="S52" i="1"/>
  <c r="BB51" i="1"/>
  <c r="BA51" i="1"/>
  <c r="AZ51" i="1"/>
  <c r="AY51" i="1"/>
  <c r="AX51" i="1"/>
  <c r="AW51" i="1"/>
  <c r="AV51" i="1"/>
  <c r="AR51" i="1"/>
  <c r="AQ51" i="1"/>
  <c r="AP51" i="1"/>
  <c r="AK51" i="1"/>
  <c r="AF51" i="1"/>
  <c r="AD51" i="1"/>
  <c r="AC51" i="1"/>
  <c r="AB51" i="1"/>
  <c r="Y51" i="1"/>
  <c r="X51" i="1"/>
  <c r="W51" i="1"/>
  <c r="V51" i="1"/>
  <c r="U51" i="1"/>
  <c r="T51" i="1"/>
  <c r="AU50" i="1"/>
  <c r="AT50" i="1"/>
  <c r="AS50" i="1"/>
  <c r="AJ50" i="1"/>
  <c r="AH50" i="1"/>
  <c r="AG50" i="1"/>
  <c r="AA50" i="1"/>
  <c r="S50" i="1"/>
  <c r="BM49" i="1"/>
  <c r="BE49" i="1"/>
  <c r="BD49" i="1"/>
  <c r="BP49" i="1" s="1"/>
  <c r="BC49" i="1"/>
  <c r="BO49" i="1" s="1"/>
  <c r="AS49" i="1"/>
  <c r="AJ49" i="1"/>
  <c r="AL49" i="1" s="1"/>
  <c r="BJ49" i="1" s="1"/>
  <c r="AH49" i="1"/>
  <c r="AG49" i="1"/>
  <c r="AA49" i="1"/>
  <c r="AE49" i="1" s="1"/>
  <c r="S49" i="1"/>
  <c r="Z49" i="1" s="1"/>
  <c r="BG49" i="1" s="1"/>
  <c r="AU48" i="1"/>
  <c r="AT48" i="1"/>
  <c r="AS48" i="1"/>
  <c r="BM48" i="1" s="1"/>
  <c r="AJ48" i="1"/>
  <c r="AL48" i="1" s="1"/>
  <c r="BJ48" i="1" s="1"/>
  <c r="AH48" i="1"/>
  <c r="AG48" i="1"/>
  <c r="AA48" i="1"/>
  <c r="S48" i="1"/>
  <c r="BB47" i="1"/>
  <c r="BA47" i="1"/>
  <c r="AZ47" i="1"/>
  <c r="AY47" i="1"/>
  <c r="AX47" i="1"/>
  <c r="AW47" i="1"/>
  <c r="AV47" i="1"/>
  <c r="AR47" i="1"/>
  <c r="AQ47" i="1"/>
  <c r="AP47" i="1"/>
  <c r="AK47" i="1"/>
  <c r="AF47" i="1"/>
  <c r="AD47" i="1"/>
  <c r="AC47" i="1"/>
  <c r="AB47" i="1"/>
  <c r="Y47" i="1"/>
  <c r="X47" i="1"/>
  <c r="W47" i="1"/>
  <c r="V47" i="1"/>
  <c r="U47" i="1"/>
  <c r="T47" i="1"/>
  <c r="BD46" i="1"/>
  <c r="BP46" i="1" s="1"/>
  <c r="BC46" i="1"/>
  <c r="BE46" i="1" s="1"/>
  <c r="AS46" i="1"/>
  <c r="BM46" i="1" s="1"/>
  <c r="AJ46" i="1"/>
  <c r="AL46" i="1" s="1"/>
  <c r="BJ46" i="1" s="1"/>
  <c r="AH46" i="1"/>
  <c r="AG46" i="1"/>
  <c r="AA46" i="1"/>
  <c r="AE46" i="1" s="1"/>
  <c r="BH46" i="1" s="1"/>
  <c r="S46" i="1"/>
  <c r="Z46" i="1" s="1"/>
  <c r="AU45" i="1"/>
  <c r="AU47" i="1" s="1"/>
  <c r="AT45" i="1"/>
  <c r="AS45" i="1"/>
  <c r="AJ45" i="1"/>
  <c r="AH45" i="1"/>
  <c r="AG45" i="1"/>
  <c r="AI45" i="1" s="1"/>
  <c r="AA45" i="1"/>
  <c r="S45" i="1"/>
  <c r="BB44" i="1"/>
  <c r="BA44" i="1"/>
  <c r="AZ44" i="1"/>
  <c r="AY44" i="1"/>
  <c r="AX44" i="1"/>
  <c r="AW44" i="1"/>
  <c r="AV44" i="1"/>
  <c r="AS44" i="1"/>
  <c r="AR44" i="1"/>
  <c r="AQ44" i="1"/>
  <c r="AP44" i="1"/>
  <c r="AK44" i="1"/>
  <c r="AF44" i="1"/>
  <c r="AD44" i="1"/>
  <c r="AC44" i="1"/>
  <c r="AB44" i="1"/>
  <c r="Y44" i="1"/>
  <c r="X44" i="1"/>
  <c r="W44" i="1"/>
  <c r="V44" i="1"/>
  <c r="U44" i="1"/>
  <c r="T44" i="1"/>
  <c r="BM43" i="1"/>
  <c r="BD43" i="1"/>
  <c r="BP43" i="1" s="1"/>
  <c r="BC43" i="1"/>
  <c r="BE43" i="1" s="1"/>
  <c r="AS43" i="1"/>
  <c r="AJ43" i="1"/>
  <c r="AL43" i="1" s="1"/>
  <c r="BJ43" i="1" s="1"/>
  <c r="AH43" i="1"/>
  <c r="AG43" i="1"/>
  <c r="AA43" i="1"/>
  <c r="AE43" i="1" s="1"/>
  <c r="BH43" i="1" s="1"/>
  <c r="S43" i="1"/>
  <c r="Z43" i="1" s="1"/>
  <c r="BG43" i="1" s="1"/>
  <c r="AU42" i="1"/>
  <c r="AU44" i="1" s="1"/>
  <c r="AT42" i="1"/>
  <c r="BC42" i="1" s="1"/>
  <c r="AS42" i="1"/>
  <c r="BM42" i="1" s="1"/>
  <c r="BM44" i="1" s="1"/>
  <c r="AJ42" i="1"/>
  <c r="AL42" i="1" s="1"/>
  <c r="AL44" i="1" s="1"/>
  <c r="AH42" i="1"/>
  <c r="AG42" i="1"/>
  <c r="AA42" i="1"/>
  <c r="AE42" i="1" s="1"/>
  <c r="S42" i="1"/>
  <c r="S44" i="1" s="1"/>
  <c r="BB41" i="1"/>
  <c r="BA41" i="1"/>
  <c r="AZ41" i="1"/>
  <c r="AY41" i="1"/>
  <c r="AX41" i="1"/>
  <c r="AW41" i="1"/>
  <c r="AV41" i="1"/>
  <c r="AR41" i="1"/>
  <c r="AQ41" i="1"/>
  <c r="AP41" i="1"/>
  <c r="AK41" i="1"/>
  <c r="AF41" i="1"/>
  <c r="AD41" i="1"/>
  <c r="AC41" i="1"/>
  <c r="AB41" i="1"/>
  <c r="Y41" i="1"/>
  <c r="X41" i="1"/>
  <c r="W41" i="1"/>
  <c r="V41" i="1"/>
  <c r="U41" i="1"/>
  <c r="T41" i="1"/>
  <c r="BM40" i="1"/>
  <c r="AU40" i="1"/>
  <c r="AT40" i="1"/>
  <c r="AS40" i="1"/>
  <c r="AS298" i="1" s="1"/>
  <c r="AJ40" i="1"/>
  <c r="AL40" i="1" s="1"/>
  <c r="AH40" i="1"/>
  <c r="AG40" i="1"/>
  <c r="AA40" i="1"/>
  <c r="S40" i="1"/>
  <c r="BM39" i="1"/>
  <c r="BD39" i="1"/>
  <c r="BP39" i="1" s="1"/>
  <c r="BC39" i="1"/>
  <c r="BO39" i="1" s="1"/>
  <c r="BN39" i="1" s="1"/>
  <c r="AS39" i="1"/>
  <c r="AJ39" i="1"/>
  <c r="AL39" i="1" s="1"/>
  <c r="BJ39" i="1" s="1"/>
  <c r="AH39" i="1"/>
  <c r="AG39" i="1"/>
  <c r="AI39" i="1" s="1"/>
  <c r="BI39" i="1" s="1"/>
  <c r="AA39" i="1"/>
  <c r="AE39" i="1" s="1"/>
  <c r="S39" i="1"/>
  <c r="Z39" i="1" s="1"/>
  <c r="BG39" i="1" s="1"/>
  <c r="BM38" i="1"/>
  <c r="BM41" i="1" s="1"/>
  <c r="AU38" i="1"/>
  <c r="AU41" i="1" s="1"/>
  <c r="AT38" i="1"/>
  <c r="AT41" i="1" s="1"/>
  <c r="AS38" i="1"/>
  <c r="AS41" i="1" s="1"/>
  <c r="AJ38" i="1"/>
  <c r="AH38" i="1"/>
  <c r="AG38" i="1"/>
  <c r="AI38" i="1" s="1"/>
  <c r="AA38" i="1"/>
  <c r="AA41" i="1" s="1"/>
  <c r="S38" i="1"/>
  <c r="S41" i="1" s="1"/>
  <c r="BB37" i="1"/>
  <c r="BA37" i="1"/>
  <c r="AZ37" i="1"/>
  <c r="AY37" i="1"/>
  <c r="AX37" i="1"/>
  <c r="AW37" i="1"/>
  <c r="AV37" i="1"/>
  <c r="AR37" i="1"/>
  <c r="AQ37" i="1"/>
  <c r="AP37" i="1"/>
  <c r="AK37" i="1"/>
  <c r="AF37" i="1"/>
  <c r="AD37" i="1"/>
  <c r="AC37" i="1"/>
  <c r="AB37" i="1"/>
  <c r="Y37" i="1"/>
  <c r="X37" i="1"/>
  <c r="W37" i="1"/>
  <c r="V37" i="1"/>
  <c r="U37" i="1"/>
  <c r="T37" i="1"/>
  <c r="BE36" i="1"/>
  <c r="BD36" i="1"/>
  <c r="BP36" i="1" s="1"/>
  <c r="BC36" i="1"/>
  <c r="BO36" i="1" s="1"/>
  <c r="BN36" i="1" s="1"/>
  <c r="AS36" i="1"/>
  <c r="BM36" i="1" s="1"/>
  <c r="AJ36" i="1"/>
  <c r="AL36" i="1" s="1"/>
  <c r="BJ36" i="1" s="1"/>
  <c r="AH36" i="1"/>
  <c r="AG36" i="1"/>
  <c r="AA36" i="1"/>
  <c r="AE36" i="1" s="1"/>
  <c r="BH36" i="1" s="1"/>
  <c r="S36" i="1"/>
  <c r="S37" i="1" s="1"/>
  <c r="AU35" i="1"/>
  <c r="BD35" i="1" s="1"/>
  <c r="AT35" i="1"/>
  <c r="BC35" i="1" s="1"/>
  <c r="AS35" i="1"/>
  <c r="AS37" i="1" s="1"/>
  <c r="AJ35" i="1"/>
  <c r="AL35" i="1" s="1"/>
  <c r="BJ35" i="1" s="1"/>
  <c r="BJ37" i="1" s="1"/>
  <c r="AH35" i="1"/>
  <c r="AG35" i="1"/>
  <c r="AG37" i="1" s="1"/>
  <c r="AA35" i="1"/>
  <c r="S35" i="1"/>
  <c r="Z35" i="1" s="1"/>
  <c r="BB34" i="1"/>
  <c r="BA34" i="1"/>
  <c r="AZ34" i="1"/>
  <c r="AY34" i="1"/>
  <c r="AX34" i="1"/>
  <c r="AW34" i="1"/>
  <c r="AV34" i="1"/>
  <c r="AR34" i="1"/>
  <c r="AQ34" i="1"/>
  <c r="AP34" i="1"/>
  <c r="AK34" i="1"/>
  <c r="AF34" i="1"/>
  <c r="AD34" i="1"/>
  <c r="AC34" i="1"/>
  <c r="AB34" i="1"/>
  <c r="Y34" i="1"/>
  <c r="X34" i="1"/>
  <c r="W34" i="1"/>
  <c r="V34" i="1"/>
  <c r="U34" i="1"/>
  <c r="T34" i="1"/>
  <c r="BC33" i="1"/>
  <c r="AU33" i="1"/>
  <c r="BD33" i="1" s="1"/>
  <c r="BP33" i="1" s="1"/>
  <c r="AS33" i="1"/>
  <c r="BM33" i="1" s="1"/>
  <c r="AL33" i="1"/>
  <c r="BJ33" i="1" s="1"/>
  <c r="AJ33" i="1"/>
  <c r="AH33" i="1"/>
  <c r="AG33" i="1"/>
  <c r="AI33" i="1" s="1"/>
  <c r="BI33" i="1" s="1"/>
  <c r="AA33" i="1"/>
  <c r="AE33" i="1" s="1"/>
  <c r="S33" i="1"/>
  <c r="Z33" i="1" s="1"/>
  <c r="BM32" i="1"/>
  <c r="BD32" i="1"/>
  <c r="BP32" i="1" s="1"/>
  <c r="BC32" i="1"/>
  <c r="BO32" i="1" s="1"/>
  <c r="BN32" i="1" s="1"/>
  <c r="AS32" i="1"/>
  <c r="AJ32" i="1"/>
  <c r="AL32" i="1" s="1"/>
  <c r="BJ32" i="1" s="1"/>
  <c r="AH32" i="1"/>
  <c r="AG32" i="1"/>
  <c r="AA32" i="1"/>
  <c r="AE32" i="1" s="1"/>
  <c r="S32" i="1"/>
  <c r="Z32" i="1" s="1"/>
  <c r="BM31" i="1"/>
  <c r="BM34" i="1" s="1"/>
  <c r="AU31" i="1"/>
  <c r="BD31" i="1" s="1"/>
  <c r="BP31" i="1" s="1"/>
  <c r="AT31" i="1"/>
  <c r="AT34" i="1" s="1"/>
  <c r="AS31" i="1"/>
  <c r="AS34" i="1" s="1"/>
  <c r="AJ31" i="1"/>
  <c r="AH31" i="1"/>
  <c r="AG31" i="1"/>
  <c r="AI31" i="1" s="1"/>
  <c r="AA31" i="1"/>
  <c r="AE31" i="1" s="1"/>
  <c r="S31" i="1"/>
  <c r="Z31" i="1" s="1"/>
  <c r="BG31" i="1" s="1"/>
  <c r="BB30" i="1"/>
  <c r="BA30" i="1"/>
  <c r="AZ30" i="1"/>
  <c r="AY30" i="1"/>
  <c r="AX30" i="1"/>
  <c r="AW30" i="1"/>
  <c r="AV30" i="1"/>
  <c r="AR30" i="1"/>
  <c r="AQ30" i="1"/>
  <c r="AP30" i="1"/>
  <c r="AK30" i="1"/>
  <c r="AF30" i="1"/>
  <c r="AD30" i="1"/>
  <c r="AC30" i="1"/>
  <c r="AB30" i="1"/>
  <c r="Y30" i="1"/>
  <c r="X30" i="1"/>
  <c r="W30" i="1"/>
  <c r="V30" i="1"/>
  <c r="U30" i="1"/>
  <c r="T30" i="1"/>
  <c r="BC29" i="1"/>
  <c r="BO29" i="1" s="1"/>
  <c r="AU29" i="1"/>
  <c r="BD29" i="1" s="1"/>
  <c r="AS29" i="1"/>
  <c r="BM29" i="1" s="1"/>
  <c r="AJ29" i="1"/>
  <c r="AL29" i="1" s="1"/>
  <c r="BJ29" i="1" s="1"/>
  <c r="AH29" i="1"/>
  <c r="AG29" i="1"/>
  <c r="AI29" i="1" s="1"/>
  <c r="BI29" i="1" s="1"/>
  <c r="AA29" i="1"/>
  <c r="AE29" i="1" s="1"/>
  <c r="BH29" i="1" s="1"/>
  <c r="Z29" i="1"/>
  <c r="BG29" i="1" s="1"/>
  <c r="S29" i="1"/>
  <c r="BD28" i="1"/>
  <c r="BP28" i="1" s="1"/>
  <c r="BC28" i="1"/>
  <c r="BE28" i="1" s="1"/>
  <c r="AS28" i="1"/>
  <c r="BM28" i="1" s="1"/>
  <c r="AJ28" i="1"/>
  <c r="AL28" i="1" s="1"/>
  <c r="BJ28" i="1" s="1"/>
  <c r="AH28" i="1"/>
  <c r="AH30" i="1" s="1"/>
  <c r="AG28" i="1"/>
  <c r="AE28" i="1"/>
  <c r="BH28" i="1" s="1"/>
  <c r="AA28" i="1"/>
  <c r="S28" i="1"/>
  <c r="Z28" i="1" s="1"/>
  <c r="AU27" i="1"/>
  <c r="AT27" i="1"/>
  <c r="AT30" i="1" s="1"/>
  <c r="AS27" i="1"/>
  <c r="AS30" i="1" s="1"/>
  <c r="AJ27" i="1"/>
  <c r="AL27" i="1" s="1"/>
  <c r="AH27" i="1"/>
  <c r="AG27" i="1"/>
  <c r="AE27" i="1"/>
  <c r="BH27" i="1" s="1"/>
  <c r="AA27" i="1"/>
  <c r="S27" i="1"/>
  <c r="Z27" i="1" s="1"/>
  <c r="BB26" i="1"/>
  <c r="BA26" i="1"/>
  <c r="AZ26" i="1"/>
  <c r="AY26" i="1"/>
  <c r="AX26" i="1"/>
  <c r="AW26" i="1"/>
  <c r="AV26" i="1"/>
  <c r="AR26" i="1"/>
  <c r="AQ26" i="1"/>
  <c r="AP26" i="1"/>
  <c r="AK26" i="1"/>
  <c r="AF26" i="1"/>
  <c r="AD26" i="1"/>
  <c r="AC26" i="1"/>
  <c r="AB26" i="1"/>
  <c r="Y26" i="1"/>
  <c r="X26" i="1"/>
  <c r="W26" i="1"/>
  <c r="V26" i="1"/>
  <c r="U26" i="1"/>
  <c r="T26" i="1"/>
  <c r="BD25" i="1"/>
  <c r="BP25" i="1" s="1"/>
  <c r="BC25" i="1"/>
  <c r="BO25" i="1" s="1"/>
  <c r="BN25" i="1" s="1"/>
  <c r="AS25" i="1"/>
  <c r="BM25" i="1" s="1"/>
  <c r="AJ25" i="1"/>
  <c r="AL25" i="1" s="1"/>
  <c r="BJ25" i="1" s="1"/>
  <c r="AH25" i="1"/>
  <c r="AG25" i="1"/>
  <c r="AI25" i="1" s="1"/>
  <c r="BI25" i="1" s="1"/>
  <c r="AA25" i="1"/>
  <c r="AE25" i="1" s="1"/>
  <c r="BH25" i="1" s="1"/>
  <c r="S25" i="1"/>
  <c r="Z25" i="1" s="1"/>
  <c r="BG25" i="1" s="1"/>
  <c r="BM24" i="1"/>
  <c r="BM26" i="1" s="1"/>
  <c r="AU24" i="1"/>
  <c r="AU26" i="1" s="1"/>
  <c r="AT24" i="1"/>
  <c r="AT26" i="1" s="1"/>
  <c r="AS24" i="1"/>
  <c r="AS26" i="1" s="1"/>
  <c r="AJ24" i="1"/>
  <c r="AJ26" i="1" s="1"/>
  <c r="AH24" i="1"/>
  <c r="AG24" i="1"/>
  <c r="AA24" i="1"/>
  <c r="S24" i="1"/>
  <c r="Z24" i="1" s="1"/>
  <c r="BB23" i="1"/>
  <c r="BA23" i="1"/>
  <c r="AZ23" i="1"/>
  <c r="AY23" i="1"/>
  <c r="AX23" i="1"/>
  <c r="AW23" i="1"/>
  <c r="AV23" i="1"/>
  <c r="AR23" i="1"/>
  <c r="AQ23" i="1"/>
  <c r="AP23" i="1"/>
  <c r="AK23" i="1"/>
  <c r="AF23" i="1"/>
  <c r="AD23" i="1"/>
  <c r="AC23" i="1"/>
  <c r="AB23" i="1"/>
  <c r="Y23" i="1"/>
  <c r="X23" i="1"/>
  <c r="W23" i="1"/>
  <c r="V23" i="1"/>
  <c r="U23" i="1"/>
  <c r="T23" i="1"/>
  <c r="BD22" i="1"/>
  <c r="BP22" i="1" s="1"/>
  <c r="BC22" i="1"/>
  <c r="BE22" i="1" s="1"/>
  <c r="AS22" i="1"/>
  <c r="BM22" i="1" s="1"/>
  <c r="AJ22" i="1"/>
  <c r="AL22" i="1" s="1"/>
  <c r="BJ22" i="1" s="1"/>
  <c r="AH22" i="1"/>
  <c r="AG22" i="1"/>
  <c r="AI22" i="1" s="1"/>
  <c r="BI22" i="1" s="1"/>
  <c r="AA22" i="1"/>
  <c r="AE22" i="1" s="1"/>
  <c r="BH22" i="1" s="1"/>
  <c r="S22" i="1"/>
  <c r="Z22" i="1" s="1"/>
  <c r="AU21" i="1"/>
  <c r="BD21" i="1" s="1"/>
  <c r="AT21" i="1"/>
  <c r="BC21" i="1" s="1"/>
  <c r="AS21" i="1"/>
  <c r="AS23" i="1" s="1"/>
  <c r="AJ21" i="1"/>
  <c r="AH21" i="1"/>
  <c r="AH23" i="1" s="1"/>
  <c r="AG21" i="1"/>
  <c r="AG23" i="1" s="1"/>
  <c r="AA21" i="1"/>
  <c r="S21" i="1"/>
  <c r="BB20" i="1"/>
  <c r="BA20" i="1"/>
  <c r="AZ20" i="1"/>
  <c r="AY20" i="1"/>
  <c r="AX20" i="1"/>
  <c r="AW20" i="1"/>
  <c r="AV20" i="1"/>
  <c r="AR20" i="1"/>
  <c r="AQ20" i="1"/>
  <c r="AP20" i="1"/>
  <c r="AK20" i="1"/>
  <c r="AF20" i="1"/>
  <c r="AD20" i="1"/>
  <c r="AC20" i="1"/>
  <c r="AB20" i="1"/>
  <c r="Y20" i="1"/>
  <c r="X20" i="1"/>
  <c r="W20" i="1"/>
  <c r="V20" i="1"/>
  <c r="U20" i="1"/>
  <c r="T20" i="1"/>
  <c r="BD19" i="1"/>
  <c r="BP19" i="1" s="1"/>
  <c r="BC19" i="1"/>
  <c r="BE19" i="1" s="1"/>
  <c r="AS19" i="1"/>
  <c r="BM19" i="1" s="1"/>
  <c r="AJ19" i="1"/>
  <c r="AL19" i="1" s="1"/>
  <c r="BJ19" i="1" s="1"/>
  <c r="AH19" i="1"/>
  <c r="AG19" i="1"/>
  <c r="AA19" i="1"/>
  <c r="AE19" i="1" s="1"/>
  <c r="S19" i="1"/>
  <c r="Z19" i="1" s="1"/>
  <c r="AU18" i="1"/>
  <c r="AT18" i="1"/>
  <c r="AS18" i="1"/>
  <c r="BM18" i="1" s="1"/>
  <c r="AJ18" i="1"/>
  <c r="AL18" i="1" s="1"/>
  <c r="AH18" i="1"/>
  <c r="AG18" i="1"/>
  <c r="AI18" i="1" s="1"/>
  <c r="AA18" i="1"/>
  <c r="AA20" i="1" s="1"/>
  <c r="S18" i="1"/>
  <c r="S20" i="1" s="1"/>
  <c r="BB17" i="1"/>
  <c r="BA17" i="1"/>
  <c r="AZ17" i="1"/>
  <c r="AY17" i="1"/>
  <c r="AX17" i="1"/>
  <c r="AW17" i="1"/>
  <c r="AV17" i="1"/>
  <c r="AR17" i="1"/>
  <c r="AQ17" i="1"/>
  <c r="AP17" i="1"/>
  <c r="AK17" i="1"/>
  <c r="AF17" i="1"/>
  <c r="AD17" i="1"/>
  <c r="AC17" i="1"/>
  <c r="AB17" i="1"/>
  <c r="Y17" i="1"/>
  <c r="X17" i="1"/>
  <c r="W17" i="1"/>
  <c r="V17" i="1"/>
  <c r="U17" i="1"/>
  <c r="T17" i="1"/>
  <c r="BD16" i="1"/>
  <c r="BP16" i="1" s="1"/>
  <c r="BC16" i="1"/>
  <c r="BO16" i="1" s="1"/>
  <c r="AS16" i="1"/>
  <c r="BM16" i="1" s="1"/>
  <c r="AJ16" i="1"/>
  <c r="AL16" i="1" s="1"/>
  <c r="BJ16" i="1" s="1"/>
  <c r="AH16" i="1"/>
  <c r="AG16" i="1"/>
  <c r="AA16" i="1"/>
  <c r="AE16" i="1" s="1"/>
  <c r="BH16" i="1" s="1"/>
  <c r="S16" i="1"/>
  <c r="Z16" i="1" s="1"/>
  <c r="BG16" i="1" s="1"/>
  <c r="BM15" i="1"/>
  <c r="AU15" i="1"/>
  <c r="AU17" i="1" s="1"/>
  <c r="AT15" i="1"/>
  <c r="AT17" i="1" s="1"/>
  <c r="AS15" i="1"/>
  <c r="AS17" i="1" s="1"/>
  <c r="AJ15" i="1"/>
  <c r="AH15" i="1"/>
  <c r="AH17" i="1" s="1"/>
  <c r="AG15" i="1"/>
  <c r="AA15" i="1"/>
  <c r="AA17" i="1" s="1"/>
  <c r="S15" i="1"/>
  <c r="BB14" i="1"/>
  <c r="BA14" i="1"/>
  <c r="AZ14" i="1"/>
  <c r="AY14" i="1"/>
  <c r="AX14" i="1"/>
  <c r="AW14" i="1"/>
  <c r="AV14" i="1"/>
  <c r="AR14" i="1"/>
  <c r="AQ14" i="1"/>
  <c r="AP14" i="1"/>
  <c r="AK14" i="1"/>
  <c r="AF14" i="1"/>
  <c r="AD14" i="1"/>
  <c r="AC14" i="1"/>
  <c r="AB14" i="1"/>
  <c r="Y14" i="1"/>
  <c r="X14" i="1"/>
  <c r="W14" i="1"/>
  <c r="V14" i="1"/>
  <c r="U14" i="1"/>
  <c r="T14" i="1"/>
  <c r="BC13" i="1"/>
  <c r="AU13" i="1"/>
  <c r="BD13" i="1" s="1"/>
  <c r="BP13" i="1" s="1"/>
  <c r="AS13" i="1"/>
  <c r="BM13" i="1" s="1"/>
  <c r="AJ13" i="1"/>
  <c r="AL13" i="1" s="1"/>
  <c r="BJ13" i="1" s="1"/>
  <c r="AH13" i="1"/>
  <c r="AG13" i="1"/>
  <c r="AA13" i="1"/>
  <c r="AE13" i="1" s="1"/>
  <c r="BH13" i="1" s="1"/>
  <c r="S13" i="1"/>
  <c r="Z13" i="1" s="1"/>
  <c r="BG13" i="1" s="1"/>
  <c r="BD12" i="1"/>
  <c r="BP12" i="1" s="1"/>
  <c r="BC12" i="1"/>
  <c r="BE12" i="1" s="1"/>
  <c r="AS12" i="1"/>
  <c r="BM12" i="1" s="1"/>
  <c r="AJ12" i="1"/>
  <c r="AL12" i="1" s="1"/>
  <c r="BJ12" i="1" s="1"/>
  <c r="AH12" i="1"/>
  <c r="AG12" i="1"/>
  <c r="AA12" i="1"/>
  <c r="AE12" i="1" s="1"/>
  <c r="S12" i="1"/>
  <c r="Z12" i="1" s="1"/>
  <c r="BD11" i="1"/>
  <c r="BC11" i="1"/>
  <c r="BC14" i="1" s="1"/>
  <c r="AU11" i="1"/>
  <c r="AT11" i="1"/>
  <c r="AT14" i="1" s="1"/>
  <c r="AS11" i="1"/>
  <c r="AS14" i="1" s="1"/>
  <c r="AJ11" i="1"/>
  <c r="AL11" i="1" s="1"/>
  <c r="AH11" i="1"/>
  <c r="AG11" i="1"/>
  <c r="AE11" i="1"/>
  <c r="BH11" i="1" s="1"/>
  <c r="AA11" i="1"/>
  <c r="S11" i="1"/>
  <c r="BB10" i="1"/>
  <c r="BA10" i="1"/>
  <c r="AZ10" i="1"/>
  <c r="AY10" i="1"/>
  <c r="AX10" i="1"/>
  <c r="AW10" i="1"/>
  <c r="AV10" i="1"/>
  <c r="AR10" i="1"/>
  <c r="AQ10" i="1"/>
  <c r="AP10" i="1"/>
  <c r="AK10" i="1"/>
  <c r="AF10" i="1"/>
  <c r="AD10" i="1"/>
  <c r="AC10" i="1"/>
  <c r="AB10" i="1"/>
  <c r="Y10" i="1"/>
  <c r="X10" i="1"/>
  <c r="W10" i="1"/>
  <c r="V10" i="1"/>
  <c r="U10" i="1"/>
  <c r="T10" i="1"/>
  <c r="BC9" i="1"/>
  <c r="BC294" i="1" s="1"/>
  <c r="AU9" i="1"/>
  <c r="BD9" i="1" s="1"/>
  <c r="AS9" i="1"/>
  <c r="AS294" i="1" s="1"/>
  <c r="AJ9" i="1"/>
  <c r="AL9" i="1" s="1"/>
  <c r="BJ9" i="1" s="1"/>
  <c r="AH9" i="1"/>
  <c r="AG9" i="1"/>
  <c r="AA9" i="1"/>
  <c r="S9" i="1"/>
  <c r="BE8" i="1"/>
  <c r="BD8" i="1"/>
  <c r="BP8" i="1" s="1"/>
  <c r="BC8" i="1"/>
  <c r="BO8" i="1" s="1"/>
  <c r="BN8" i="1" s="1"/>
  <c r="AS8" i="1"/>
  <c r="BM8" i="1" s="1"/>
  <c r="AJ8" i="1"/>
  <c r="AL8" i="1" s="1"/>
  <c r="BJ8" i="1" s="1"/>
  <c r="AH8" i="1"/>
  <c r="AG8" i="1"/>
  <c r="AI8" i="1" s="1"/>
  <c r="BI8" i="1" s="1"/>
  <c r="AA8" i="1"/>
  <c r="AE8" i="1" s="1"/>
  <c r="BH8" i="1" s="1"/>
  <c r="S8" i="1"/>
  <c r="Z8" i="1" s="1"/>
  <c r="BD7" i="1"/>
  <c r="BC7" i="1"/>
  <c r="BC10" i="1" s="1"/>
  <c r="AU7" i="1"/>
  <c r="AT7" i="1"/>
  <c r="AS7" i="1"/>
  <c r="AJ7" i="1"/>
  <c r="AJ10" i="1" s="1"/>
  <c r="AH7" i="1"/>
  <c r="AG7" i="1"/>
  <c r="AA7" i="1"/>
  <c r="S7" i="1"/>
  <c r="Z7" i="1" s="1"/>
  <c r="AU20" i="1" l="1"/>
  <c r="BD18" i="1"/>
  <c r="BP18" i="1" s="1"/>
  <c r="BP20" i="1" s="1"/>
  <c r="S17" i="1"/>
  <c r="AA26" i="1"/>
  <c r="AJ72" i="1"/>
  <c r="AJ119" i="1"/>
  <c r="AT211" i="1"/>
  <c r="AT278" i="1"/>
  <c r="BC274" i="1"/>
  <c r="AH14" i="1"/>
  <c r="AI32" i="1"/>
  <c r="BI32" i="1" s="1"/>
  <c r="AH37" i="1"/>
  <c r="Z38" i="1"/>
  <c r="AH41" i="1"/>
  <c r="AH66" i="1"/>
  <c r="AU81" i="1"/>
  <c r="AI84" i="1"/>
  <c r="BI84" i="1" s="1"/>
  <c r="AI102" i="1"/>
  <c r="BI102" i="1" s="1"/>
  <c r="AU114" i="1"/>
  <c r="S204" i="1"/>
  <c r="Z200" i="1"/>
  <c r="AH249" i="1"/>
  <c r="AH289" i="1"/>
  <c r="AG294" i="1"/>
  <c r="AG14" i="1"/>
  <c r="AT20" i="1"/>
  <c r="BC18" i="1"/>
  <c r="BC20" i="1" s="1"/>
  <c r="AU34" i="1"/>
  <c r="AI36" i="1"/>
  <c r="BI36" i="1" s="1"/>
  <c r="AI46" i="1"/>
  <c r="BI46" i="1" s="1"/>
  <c r="S59" i="1"/>
  <c r="AI58" i="1"/>
  <c r="BI58" i="1" s="1"/>
  <c r="Z72" i="1"/>
  <c r="AH241" i="1"/>
  <c r="AI238" i="1"/>
  <c r="AI241" i="1" s="1"/>
  <c r="AO268" i="1"/>
  <c r="BL268" i="1" s="1"/>
  <c r="BG268" i="1"/>
  <c r="AE128" i="1"/>
  <c r="AA130" i="1"/>
  <c r="BJ246" i="1"/>
  <c r="AL249" i="1"/>
  <c r="AG30" i="1"/>
  <c r="AI27" i="1"/>
  <c r="BI27" i="1" s="1"/>
  <c r="AH127" i="1"/>
  <c r="BG246" i="1"/>
  <c r="AO246" i="1"/>
  <c r="AU62" i="1"/>
  <c r="BD60" i="1"/>
  <c r="BP60" i="1" s="1"/>
  <c r="AA23" i="1"/>
  <c r="BC27" i="1"/>
  <c r="BO27" i="1" s="1"/>
  <c r="AH298" i="1"/>
  <c r="AH44" i="1"/>
  <c r="AL52" i="1"/>
  <c r="BJ52" i="1" s="1"/>
  <c r="AG62" i="1"/>
  <c r="AI60" i="1"/>
  <c r="BI60" i="1" s="1"/>
  <c r="AN73" i="1"/>
  <c r="BK73" i="1" s="1"/>
  <c r="AG91" i="1"/>
  <c r="BN94" i="1"/>
  <c r="AJ41" i="1"/>
  <c r="S51" i="1"/>
  <c r="S54" i="1"/>
  <c r="AI65" i="1"/>
  <c r="BI65" i="1" s="1"/>
  <c r="AI70" i="1"/>
  <c r="BI70" i="1" s="1"/>
  <c r="AH119" i="1"/>
  <c r="AJ127" i="1"/>
  <c r="AL125" i="1"/>
  <c r="BJ125" i="1" s="1"/>
  <c r="AN175" i="1"/>
  <c r="AN267" i="1"/>
  <c r="BC270" i="1"/>
  <c r="AT273" i="1"/>
  <c r="S14" i="1"/>
  <c r="AH34" i="1"/>
  <c r="AI16" i="1"/>
  <c r="BI16" i="1" s="1"/>
  <c r="AT23" i="1"/>
  <c r="AH26" i="1"/>
  <c r="AJ34" i="1"/>
  <c r="AG298" i="1"/>
  <c r="AI42" i="1"/>
  <c r="AG51" i="1"/>
  <c r="AI69" i="1"/>
  <c r="BI69" i="1" s="1"/>
  <c r="BN76" i="1"/>
  <c r="AU91" i="1"/>
  <c r="S99" i="1"/>
  <c r="AI98" i="1"/>
  <c r="BI98" i="1" s="1"/>
  <c r="S119" i="1"/>
  <c r="Z127" i="1"/>
  <c r="AH130" i="1"/>
  <c r="AT134" i="1"/>
  <c r="AI133" i="1"/>
  <c r="BI133" i="1" s="1"/>
  <c r="AO140" i="1"/>
  <c r="BL140" i="1" s="1"/>
  <c r="AU292" i="1"/>
  <c r="AI151" i="1"/>
  <c r="BI151" i="1" s="1"/>
  <c r="AJ296" i="1"/>
  <c r="AO166" i="1"/>
  <c r="BL166" i="1" s="1"/>
  <c r="AI178" i="1"/>
  <c r="BI178" i="1" s="1"/>
  <c r="AI190" i="1"/>
  <c r="BI190" i="1" s="1"/>
  <c r="AI209" i="1"/>
  <c r="BI209" i="1" s="1"/>
  <c r="AN217" i="1"/>
  <c r="BK217" i="1" s="1"/>
  <c r="AI221" i="1"/>
  <c r="BI221" i="1" s="1"/>
  <c r="AI236" i="1"/>
  <c r="BI236" i="1" s="1"/>
  <c r="AI243" i="1"/>
  <c r="BI243" i="1" s="1"/>
  <c r="AI268" i="1"/>
  <c r="BI268" i="1" s="1"/>
  <c r="AJ273" i="1"/>
  <c r="AH278" i="1"/>
  <c r="AI277" i="1"/>
  <c r="BI277" i="1" s="1"/>
  <c r="AI111" i="1"/>
  <c r="BI111" i="1" s="1"/>
  <c r="AG119" i="1"/>
  <c r="AI122" i="1"/>
  <c r="BI122" i="1" s="1"/>
  <c r="AI129" i="1"/>
  <c r="BI129" i="1" s="1"/>
  <c r="AI139" i="1"/>
  <c r="BI139" i="1" s="1"/>
  <c r="AI145" i="1"/>
  <c r="BI145" i="1" s="1"/>
  <c r="AI147" i="1"/>
  <c r="BI147" i="1" s="1"/>
  <c r="S296" i="1"/>
  <c r="AI167" i="1"/>
  <c r="BI167" i="1" s="1"/>
  <c r="AI168" i="1"/>
  <c r="BI168" i="1" s="1"/>
  <c r="AH186" i="1"/>
  <c r="AI183" i="1"/>
  <c r="BI183" i="1" s="1"/>
  <c r="AI210" i="1"/>
  <c r="BI210" i="1" s="1"/>
  <c r="AI232" i="1"/>
  <c r="BI232" i="1" s="1"/>
  <c r="AI235" i="1"/>
  <c r="BI235" i="1" s="1"/>
  <c r="AI248" i="1"/>
  <c r="BI248" i="1" s="1"/>
  <c r="AG266" i="1"/>
  <c r="AH269" i="1"/>
  <c r="BE271" i="1"/>
  <c r="AI272" i="1"/>
  <c r="BI272" i="1" s="1"/>
  <c r="AI144" i="1"/>
  <c r="BN146" i="1"/>
  <c r="BN148" i="1"/>
  <c r="AJ218" i="1"/>
  <c r="AT233" i="1"/>
  <c r="AH237" i="1"/>
  <c r="S245" i="1"/>
  <c r="BE246" i="1"/>
  <c r="AI264" i="1"/>
  <c r="AU298" i="1"/>
  <c r="AH62" i="1"/>
  <c r="BJ66" i="1"/>
  <c r="AI68" i="1"/>
  <c r="BI68" i="1" s="1"/>
  <c r="AI83" i="1"/>
  <c r="BI83" i="1" s="1"/>
  <c r="AT91" i="1"/>
  <c r="AG104" i="1"/>
  <c r="AG130" i="1"/>
  <c r="AH296" i="1"/>
  <c r="AT186" i="1"/>
  <c r="AO200" i="1"/>
  <c r="AN207" i="1"/>
  <c r="BK207" i="1" s="1"/>
  <c r="AU233" i="1"/>
  <c r="Z242" i="1"/>
  <c r="AH273" i="1"/>
  <c r="BD72" i="1"/>
  <c r="BP69" i="1"/>
  <c r="BP72" i="1" s="1"/>
  <c r="AN32" i="1"/>
  <c r="BK32" i="1" s="1"/>
  <c r="BG32" i="1"/>
  <c r="BN75" i="1"/>
  <c r="BE57" i="1"/>
  <c r="AO67" i="1"/>
  <c r="AA104" i="1"/>
  <c r="BJ134" i="1"/>
  <c r="BE276" i="1"/>
  <c r="BO276" i="1"/>
  <c r="BN276" i="1" s="1"/>
  <c r="AL7" i="1"/>
  <c r="AL10" i="1" s="1"/>
  <c r="BE7" i="1"/>
  <c r="AI9" i="1"/>
  <c r="AI13" i="1"/>
  <c r="BI13" i="1" s="1"/>
  <c r="Z15" i="1"/>
  <c r="BD20" i="1"/>
  <c r="AJ23" i="1"/>
  <c r="S26" i="1"/>
  <c r="AA30" i="1"/>
  <c r="AT37" i="1"/>
  <c r="AI43" i="1"/>
  <c r="BI43" i="1" s="1"/>
  <c r="AT51" i="1"/>
  <c r="AG299" i="1"/>
  <c r="Z55" i="1"/>
  <c r="BG55" i="1" s="1"/>
  <c r="AI57" i="1"/>
  <c r="BI57" i="1" s="1"/>
  <c r="AG72" i="1"/>
  <c r="BE70" i="1"/>
  <c r="AT81" i="1"/>
  <c r="AH86" i="1"/>
  <c r="AO84" i="1"/>
  <c r="BL84" i="1" s="1"/>
  <c r="AG86" i="1"/>
  <c r="AI87" i="1"/>
  <c r="BC87" i="1"/>
  <c r="BO87" i="1" s="1"/>
  <c r="BE90" i="1"/>
  <c r="AH99" i="1"/>
  <c r="S104" i="1"/>
  <c r="AG114" i="1"/>
  <c r="BD110" i="1"/>
  <c r="BP110" i="1" s="1"/>
  <c r="AI112" i="1"/>
  <c r="BI112" i="1" s="1"/>
  <c r="AI117" i="1"/>
  <c r="BI117" i="1" s="1"/>
  <c r="AN123" i="1"/>
  <c r="BK123" i="1" s="1"/>
  <c r="AO123" i="1"/>
  <c r="BL123" i="1" s="1"/>
  <c r="AI128" i="1"/>
  <c r="AE136" i="1"/>
  <c r="AA137" i="1"/>
  <c r="AH162" i="1"/>
  <c r="BD162" i="1"/>
  <c r="BP157" i="1"/>
  <c r="BP162" i="1" s="1"/>
  <c r="BN159" i="1"/>
  <c r="AG297" i="1"/>
  <c r="BG213" i="1"/>
  <c r="BE230" i="1"/>
  <c r="BG242" i="1"/>
  <c r="AM242" i="1"/>
  <c r="BE252" i="1"/>
  <c r="BP252" i="1"/>
  <c r="BN252" i="1" s="1"/>
  <c r="Z263" i="1"/>
  <c r="AO261" i="1"/>
  <c r="BL261" i="1" s="1"/>
  <c r="BD14" i="1"/>
  <c r="AJ17" i="1"/>
  <c r="AT299" i="1"/>
  <c r="AU72" i="1"/>
  <c r="BD78" i="1"/>
  <c r="AU99" i="1"/>
  <c r="AI103" i="1"/>
  <c r="BI103" i="1" s="1"/>
  <c r="BD114" i="1"/>
  <c r="AN208" i="1"/>
  <c r="BK208" i="1" s="1"/>
  <c r="BG208" i="1"/>
  <c r="AL261" i="1"/>
  <c r="AL263" i="1" s="1"/>
  <c r="AJ263" i="1"/>
  <c r="S294" i="1"/>
  <c r="Z11" i="1"/>
  <c r="Z14" i="1" s="1"/>
  <c r="S23" i="1"/>
  <c r="AL21" i="1"/>
  <c r="BJ21" i="1" s="1"/>
  <c r="BJ23" i="1" s="1"/>
  <c r="S298" i="1"/>
  <c r="BD42" i="1"/>
  <c r="BE42" i="1" s="1"/>
  <c r="BE44" i="1" s="1"/>
  <c r="AA44" i="1"/>
  <c r="AH51" i="1"/>
  <c r="AG54" i="1"/>
  <c r="S66" i="1"/>
  <c r="AG77" i="1"/>
  <c r="BE73" i="1"/>
  <c r="AA86" i="1"/>
  <c r="AN113" i="1"/>
  <c r="BK113" i="1" s="1"/>
  <c r="Z115" i="1"/>
  <c r="AN115" i="1" s="1"/>
  <c r="AI118" i="1"/>
  <c r="BI118" i="1" s="1"/>
  <c r="AT124" i="1"/>
  <c r="AG134" i="1"/>
  <c r="AA143" i="1"/>
  <c r="AE138" i="1"/>
  <c r="AE143" i="1" s="1"/>
  <c r="BE153" i="1"/>
  <c r="AM224" i="1"/>
  <c r="Z260" i="1"/>
  <c r="AO257" i="1"/>
  <c r="BL257" i="1" s="1"/>
  <c r="AI258" i="1"/>
  <c r="BI258" i="1" s="1"/>
  <c r="AI266" i="1"/>
  <c r="AG59" i="1"/>
  <c r="BE67" i="1"/>
  <c r="S77" i="1"/>
  <c r="BD10" i="1"/>
  <c r="BE13" i="1"/>
  <c r="S34" i="1"/>
  <c r="AA54" i="1"/>
  <c r="AA59" i="1"/>
  <c r="AH81" i="1"/>
  <c r="AU296" i="1"/>
  <c r="BD154" i="1"/>
  <c r="AT174" i="1"/>
  <c r="BC164" i="1"/>
  <c r="BE164" i="1" s="1"/>
  <c r="AL245" i="1"/>
  <c r="BJ242" i="1"/>
  <c r="BJ245" i="1" s="1"/>
  <c r="AI257" i="1"/>
  <c r="BI257" i="1" s="1"/>
  <c r="BI260" i="1" s="1"/>
  <c r="AH260" i="1"/>
  <c r="AA294" i="1"/>
  <c r="AA14" i="1"/>
  <c r="AE15" i="1"/>
  <c r="AE17" i="1" s="1"/>
  <c r="Z21" i="1"/>
  <c r="AU30" i="1"/>
  <c r="AA37" i="1"/>
  <c r="Z40" i="1"/>
  <c r="Z41" i="1" s="1"/>
  <c r="AO43" i="1"/>
  <c r="BL43" i="1" s="1"/>
  <c r="AI48" i="1"/>
  <c r="BI48" i="1" s="1"/>
  <c r="BC48" i="1"/>
  <c r="AI49" i="1"/>
  <c r="BI49" i="1" s="1"/>
  <c r="BI51" i="1" s="1"/>
  <c r="AI50" i="1"/>
  <c r="AU59" i="1"/>
  <c r="AI56" i="1"/>
  <c r="BI56" i="1" s="1"/>
  <c r="AT66" i="1"/>
  <c r="AH77" i="1"/>
  <c r="S81" i="1"/>
  <c r="S86" i="1"/>
  <c r="AA91" i="1"/>
  <c r="AL87" i="1"/>
  <c r="BJ87" i="1" s="1"/>
  <c r="BD105" i="1"/>
  <c r="BD284" i="1" s="1"/>
  <c r="AJ114" i="1"/>
  <c r="Z114" i="1"/>
  <c r="AN126" i="1"/>
  <c r="BK126" i="1" s="1"/>
  <c r="S127" i="1"/>
  <c r="AU137" i="1"/>
  <c r="BD135" i="1"/>
  <c r="AG143" i="1"/>
  <c r="BE140" i="1"/>
  <c r="BP140" i="1"/>
  <c r="BJ296" i="1"/>
  <c r="AO183" i="1"/>
  <c r="BL183" i="1" s="1"/>
  <c r="AU245" i="1"/>
  <c r="AO264" i="1"/>
  <c r="Z266" i="1"/>
  <c r="AH20" i="1"/>
  <c r="AJ37" i="1"/>
  <c r="BD38" i="1"/>
  <c r="BP38" i="1" s="1"/>
  <c r="Z42" i="1"/>
  <c r="Z44" i="1" s="1"/>
  <c r="AJ66" i="1"/>
  <c r="BE71" i="1"/>
  <c r="AG10" i="1"/>
  <c r="AU289" i="1"/>
  <c r="AE9" i="1"/>
  <c r="BH9" i="1" s="1"/>
  <c r="AU14" i="1"/>
  <c r="AI12" i="1"/>
  <c r="BI12" i="1" s="1"/>
  <c r="AI15" i="1"/>
  <c r="AI17" i="1" s="1"/>
  <c r="BD15" i="1"/>
  <c r="BP15" i="1" s="1"/>
  <c r="BP17" i="1" s="1"/>
  <c r="AE18" i="1"/>
  <c r="AE20" i="1" s="1"/>
  <c r="AI19" i="1"/>
  <c r="BI19" i="1" s="1"/>
  <c r="AI24" i="1"/>
  <c r="AI26" i="1" s="1"/>
  <c r="AN28" i="1"/>
  <c r="BK28" i="1" s="1"/>
  <c r="AA298" i="1"/>
  <c r="AJ51" i="1"/>
  <c r="AJ299" i="1"/>
  <c r="AI55" i="1"/>
  <c r="BI55" i="1" s="1"/>
  <c r="BI59" i="1" s="1"/>
  <c r="BD59" i="1"/>
  <c r="BC60" i="1"/>
  <c r="AI63" i="1"/>
  <c r="BI63" i="1" s="1"/>
  <c r="BI66" i="1" s="1"/>
  <c r="S72" i="1"/>
  <c r="AI80" i="1"/>
  <c r="BI80" i="1" s="1"/>
  <c r="Z82" i="1"/>
  <c r="BG82" i="1" s="1"/>
  <c r="AE87" i="1"/>
  <c r="BH87" i="1" s="1"/>
  <c r="AI95" i="1"/>
  <c r="BI95" i="1" s="1"/>
  <c r="AI105" i="1"/>
  <c r="AI284" i="1" s="1"/>
  <c r="AI123" i="1"/>
  <c r="AH149" i="1"/>
  <c r="BG230" i="1"/>
  <c r="AN230" i="1"/>
  <c r="BK230" i="1" s="1"/>
  <c r="AO236" i="1"/>
  <c r="BL236" i="1" s="1"/>
  <c r="AO272" i="1"/>
  <c r="BL272" i="1" s="1"/>
  <c r="BG272" i="1"/>
  <c r="AN272" i="1"/>
  <c r="BK272" i="1" s="1"/>
  <c r="AT99" i="1"/>
  <c r="AU130" i="1"/>
  <c r="BD128" i="1"/>
  <c r="BP128" i="1" s="1"/>
  <c r="BP130" i="1" s="1"/>
  <c r="BJ136" i="1"/>
  <c r="BJ137" i="1" s="1"/>
  <c r="AL137" i="1"/>
  <c r="AI136" i="1"/>
  <c r="BI136" i="1" s="1"/>
  <c r="BE141" i="1"/>
  <c r="AI142" i="1"/>
  <c r="BI142" i="1" s="1"/>
  <c r="BN142" i="1"/>
  <c r="AJ162" i="1"/>
  <c r="BN172" i="1"/>
  <c r="BN173" i="1"/>
  <c r="AH195" i="1"/>
  <c r="BE192" i="1"/>
  <c r="AT195" i="1"/>
  <c r="AI197" i="1"/>
  <c r="BI197" i="1" s="1"/>
  <c r="BE206" i="1"/>
  <c r="AG241" i="1"/>
  <c r="S241" i="1"/>
  <c r="AA245" i="1"/>
  <c r="AT245" i="1"/>
  <c r="AJ253" i="1"/>
  <c r="AG260" i="1"/>
  <c r="BP261" i="1"/>
  <c r="BN153" i="1"/>
  <c r="AH285" i="1"/>
  <c r="AO175" i="1"/>
  <c r="BL175" i="1" s="1"/>
  <c r="BO181" i="1"/>
  <c r="BN181" i="1" s="1"/>
  <c r="BN183" i="1"/>
  <c r="AI185" i="1"/>
  <c r="BI185" i="1" s="1"/>
  <c r="AI216" i="1"/>
  <c r="BI216" i="1" s="1"/>
  <c r="BN230" i="1"/>
  <c r="AH245" i="1"/>
  <c r="AU249" i="1"/>
  <c r="S253" i="1"/>
  <c r="AO271" i="1"/>
  <c r="BL271" i="1" s="1"/>
  <c r="AE278" i="1"/>
  <c r="S124" i="1"/>
  <c r="BE135" i="1"/>
  <c r="BE137" i="1" s="1"/>
  <c r="AI141" i="1"/>
  <c r="BI141" i="1" s="1"/>
  <c r="Z162" i="1"/>
  <c r="BE159" i="1"/>
  <c r="AH287" i="1"/>
  <c r="BE168" i="1"/>
  <c r="AM172" i="1"/>
  <c r="BG172" i="1"/>
  <c r="BG183" i="1"/>
  <c r="AA204" i="1"/>
  <c r="AH233" i="1"/>
  <c r="AT293" i="1"/>
  <c r="AT260" i="1"/>
  <c r="BI264" i="1"/>
  <c r="BI266" i="1" s="1"/>
  <c r="AJ269" i="1"/>
  <c r="S269" i="1"/>
  <c r="AI159" i="1"/>
  <c r="BI159" i="1" s="1"/>
  <c r="AI161" i="1"/>
  <c r="BI161" i="1" s="1"/>
  <c r="AO176" i="1"/>
  <c r="BE207" i="1"/>
  <c r="AI208" i="1"/>
  <c r="AI213" i="1"/>
  <c r="BI213" i="1" s="1"/>
  <c r="AI214" i="1"/>
  <c r="BI214" i="1" s="1"/>
  <c r="AI220" i="1"/>
  <c r="BI220" i="1" s="1"/>
  <c r="BC227" i="1"/>
  <c r="AA237" i="1"/>
  <c r="BD248" i="1"/>
  <c r="BC254" i="1"/>
  <c r="AJ260" i="1"/>
  <c r="AI261" i="1"/>
  <c r="AI263" i="1" s="1"/>
  <c r="AL267" i="1"/>
  <c r="BO271" i="1"/>
  <c r="BN271" i="1" s="1"/>
  <c r="BH275" i="1"/>
  <c r="AI276" i="1"/>
  <c r="BI276" i="1" s="1"/>
  <c r="AI125" i="1"/>
  <c r="AI126" i="1"/>
  <c r="BI126" i="1" s="1"/>
  <c r="AH134" i="1"/>
  <c r="BE146" i="1"/>
  <c r="AT149" i="1"/>
  <c r="AI152" i="1"/>
  <c r="BI152" i="1" s="1"/>
  <c r="AO155" i="1"/>
  <c r="BL155" i="1" s="1"/>
  <c r="AG162" i="1"/>
  <c r="S174" i="1"/>
  <c r="AU186" i="1"/>
  <c r="AI189" i="1"/>
  <c r="BI189" i="1" s="1"/>
  <c r="AI193" i="1"/>
  <c r="BI193" i="1" s="1"/>
  <c r="AI205" i="1"/>
  <c r="BI205" i="1" s="1"/>
  <c r="BE220" i="1"/>
  <c r="AJ226" i="1"/>
  <c r="BD227" i="1"/>
  <c r="BP227" i="1" s="1"/>
  <c r="BC234" i="1"/>
  <c r="BO234" i="1" s="1"/>
  <c r="AE235" i="1"/>
  <c r="AN235" i="1" s="1"/>
  <c r="BK235" i="1" s="1"/>
  <c r="Z249" i="1"/>
  <c r="AN247" i="1"/>
  <c r="BK247" i="1" s="1"/>
  <c r="BD254" i="1"/>
  <c r="BP254" i="1" s="1"/>
  <c r="BP267" i="1"/>
  <c r="BP269" i="1" s="1"/>
  <c r="S273" i="1"/>
  <c r="AA273" i="1"/>
  <c r="J283" i="2"/>
  <c r="H195" i="2"/>
  <c r="J51" i="2"/>
  <c r="J10" i="2"/>
  <c r="J81" i="2"/>
  <c r="H47" i="2"/>
  <c r="H10" i="2"/>
  <c r="J109" i="2"/>
  <c r="J47" i="2"/>
  <c r="H284" i="2"/>
  <c r="H109" i="2"/>
  <c r="H287" i="2"/>
  <c r="J124" i="2"/>
  <c r="J237" i="2"/>
  <c r="H156" i="2"/>
  <c r="H174" i="2"/>
  <c r="J156" i="2"/>
  <c r="J174" i="2"/>
  <c r="H237" i="2"/>
  <c r="BP35" i="1"/>
  <c r="BP37" i="1" s="1"/>
  <c r="BD37" i="1"/>
  <c r="BH39" i="1"/>
  <c r="AO39" i="1"/>
  <c r="BL39" i="1" s="1"/>
  <c r="AM39" i="1"/>
  <c r="BM17" i="1"/>
  <c r="BI18" i="1"/>
  <c r="BI20" i="1" s="1"/>
  <c r="BP21" i="1"/>
  <c r="BP23" i="1" s="1"/>
  <c r="BD23" i="1"/>
  <c r="BE29" i="1"/>
  <c r="BP29" i="1"/>
  <c r="BN29" i="1" s="1"/>
  <c r="BO21" i="1"/>
  <c r="BC23" i="1"/>
  <c r="BE21" i="1"/>
  <c r="BE23" i="1" s="1"/>
  <c r="BG22" i="1"/>
  <c r="AO22" i="1"/>
  <c r="BL22" i="1" s="1"/>
  <c r="AN22" i="1"/>
  <c r="BK22" i="1" s="1"/>
  <c r="AM22" i="1"/>
  <c r="Z30" i="1"/>
  <c r="BG27" i="1"/>
  <c r="AM27" i="1"/>
  <c r="AO27" i="1"/>
  <c r="AN27" i="1"/>
  <c r="AL30" i="1"/>
  <c r="BJ27" i="1"/>
  <c r="BJ30" i="1" s="1"/>
  <c r="AN33" i="1"/>
  <c r="BK33" i="1" s="1"/>
  <c r="BI38" i="1"/>
  <c r="BL67" i="1"/>
  <c r="AL20" i="1"/>
  <c r="BJ18" i="1"/>
  <c r="BJ20" i="1" s="1"/>
  <c r="BH32" i="1"/>
  <c r="AO32" i="1"/>
  <c r="BL32" i="1" s="1"/>
  <c r="BI24" i="1"/>
  <c r="BI26" i="1" s="1"/>
  <c r="BG8" i="1"/>
  <c r="AO8" i="1"/>
  <c r="BL8" i="1" s="1"/>
  <c r="AN8" i="1"/>
  <c r="BK8" i="1" s="1"/>
  <c r="AM8" i="1"/>
  <c r="AM12" i="1"/>
  <c r="BN16" i="1"/>
  <c r="BM20" i="1"/>
  <c r="AM19" i="1"/>
  <c r="BH30" i="1"/>
  <c r="AE34" i="1"/>
  <c r="BH31" i="1"/>
  <c r="BE33" i="1"/>
  <c r="AL14" i="1"/>
  <c r="BJ11" i="1"/>
  <c r="BJ14" i="1" s="1"/>
  <c r="BH33" i="1"/>
  <c r="AO33" i="1"/>
  <c r="BL33" i="1" s="1"/>
  <c r="AN12" i="1"/>
  <c r="BK12" i="1" s="1"/>
  <c r="BH12" i="1"/>
  <c r="BH14" i="1" s="1"/>
  <c r="BH19" i="1"/>
  <c r="AN19" i="1"/>
  <c r="BK19" i="1" s="1"/>
  <c r="BI31" i="1"/>
  <c r="BP34" i="1"/>
  <c r="BE35" i="1"/>
  <c r="BE37" i="1" s="1"/>
  <c r="BO35" i="1"/>
  <c r="BC37" i="1"/>
  <c r="AN39" i="1"/>
  <c r="BK39" i="1" s="1"/>
  <c r="S290" i="1"/>
  <c r="S47" i="1"/>
  <c r="Z45" i="1"/>
  <c r="AI59" i="1"/>
  <c r="Z104" i="1"/>
  <c r="AO100" i="1"/>
  <c r="AN100" i="1"/>
  <c r="AO103" i="1"/>
  <c r="BL103" i="1" s="1"/>
  <c r="AN103" i="1"/>
  <c r="BK103" i="1" s="1"/>
  <c r="AM103" i="1"/>
  <c r="AE114" i="1"/>
  <c r="BH110" i="1"/>
  <c r="S289" i="1"/>
  <c r="AI7" i="1"/>
  <c r="AS289" i="1"/>
  <c r="BE9" i="1"/>
  <c r="S10" i="1"/>
  <c r="AN11" i="1"/>
  <c r="BP11" i="1"/>
  <c r="BP14" i="1" s="1"/>
  <c r="AO12" i="1"/>
  <c r="BL12" i="1" s="1"/>
  <c r="BG12" i="1"/>
  <c r="BO13" i="1"/>
  <c r="BN13" i="1" s="1"/>
  <c r="AL15" i="1"/>
  <c r="BH15" i="1"/>
  <c r="BH17" i="1" s="1"/>
  <c r="AM16" i="1"/>
  <c r="BE16" i="1"/>
  <c r="AO19" i="1"/>
  <c r="BL19" i="1" s="1"/>
  <c r="BG19" i="1"/>
  <c r="AG20" i="1"/>
  <c r="AS20" i="1"/>
  <c r="AI21" i="1"/>
  <c r="BO22" i="1"/>
  <c r="BN22" i="1" s="1"/>
  <c r="AU23" i="1"/>
  <c r="AL24" i="1"/>
  <c r="AM25" i="1"/>
  <c r="BE25" i="1"/>
  <c r="BD27" i="1"/>
  <c r="BE27" i="1" s="1"/>
  <c r="AO28" i="1"/>
  <c r="BL28" i="1" s="1"/>
  <c r="BG28" i="1"/>
  <c r="AL31" i="1"/>
  <c r="AM31" i="1" s="1"/>
  <c r="BE32" i="1"/>
  <c r="BG33" i="1"/>
  <c r="BG34" i="1" s="1"/>
  <c r="AA34" i="1"/>
  <c r="AG34" i="1"/>
  <c r="AI35" i="1"/>
  <c r="Z36" i="1"/>
  <c r="AU37" i="1"/>
  <c r="AL38" i="1"/>
  <c r="BE39" i="1"/>
  <c r="AI40" i="1"/>
  <c r="AI41" i="1" s="1"/>
  <c r="AA51" i="1"/>
  <c r="AE48" i="1"/>
  <c r="AE54" i="1"/>
  <c r="BG53" i="1"/>
  <c r="AO53" i="1"/>
  <c r="BL53" i="1" s="1"/>
  <c r="AN53" i="1"/>
  <c r="BK53" i="1" s="1"/>
  <c r="AM53" i="1"/>
  <c r="AH59" i="1"/>
  <c r="AS62" i="1"/>
  <c r="BM60" i="1"/>
  <c r="BM62" i="1" s="1"/>
  <c r="BN69" i="1"/>
  <c r="BN70" i="1"/>
  <c r="AI76" i="1"/>
  <c r="BI76" i="1" s="1"/>
  <c r="AA81" i="1"/>
  <c r="AO79" i="1"/>
  <c r="BL79" i="1" s="1"/>
  <c r="BM86" i="1"/>
  <c r="BP83" i="1"/>
  <c r="AH91" i="1"/>
  <c r="AO93" i="1"/>
  <c r="BL93" i="1" s="1"/>
  <c r="AN95" i="1"/>
  <c r="BK95" i="1" s="1"/>
  <c r="AO96" i="1"/>
  <c r="BL96" i="1" s="1"/>
  <c r="AN96" i="1"/>
  <c r="BK96" i="1" s="1"/>
  <c r="AM96" i="1"/>
  <c r="BG96" i="1"/>
  <c r="AE104" i="1"/>
  <c r="BH100" i="1"/>
  <c r="BH104" i="1" s="1"/>
  <c r="BD104" i="1"/>
  <c r="BP100" i="1"/>
  <c r="S284" i="1"/>
  <c r="S109" i="1"/>
  <c r="Z105" i="1"/>
  <c r="AS284" i="1"/>
  <c r="AS109" i="1"/>
  <c r="BM105" i="1"/>
  <c r="AJ291" i="1"/>
  <c r="AL106" i="1"/>
  <c r="BP107" i="1"/>
  <c r="BP112" i="1"/>
  <c r="BP114" i="1" s="1"/>
  <c r="AI115" i="1"/>
  <c r="BP115" i="1"/>
  <c r="BD119" i="1"/>
  <c r="AO118" i="1"/>
  <c r="BL118" i="1" s="1"/>
  <c r="BH124" i="1"/>
  <c r="BD130" i="1"/>
  <c r="AS137" i="1"/>
  <c r="BM136" i="1"/>
  <c r="BG139" i="1"/>
  <c r="AO139" i="1"/>
  <c r="BL139" i="1" s="1"/>
  <c r="AN139" i="1"/>
  <c r="BK139" i="1" s="1"/>
  <c r="AM139" i="1"/>
  <c r="AJ292" i="1"/>
  <c r="AJ156" i="1"/>
  <c r="AL150" i="1"/>
  <c r="AN173" i="1"/>
  <c r="BK173" i="1" s="1"/>
  <c r="AO173" i="1"/>
  <c r="BL173" i="1" s="1"/>
  <c r="BH173" i="1"/>
  <c r="BD294" i="1"/>
  <c r="BO11" i="1"/>
  <c r="BG24" i="1"/>
  <c r="BD34" i="1"/>
  <c r="AS290" i="1"/>
  <c r="AS47" i="1"/>
  <c r="BM45" i="1"/>
  <c r="BJ60" i="1"/>
  <c r="BJ62" i="1" s="1"/>
  <c r="AL62" i="1"/>
  <c r="BH119" i="1"/>
  <c r="AE119" i="1"/>
  <c r="BI163" i="1"/>
  <c r="AJ289" i="1"/>
  <c r="AT289" i="1"/>
  <c r="BG7" i="1"/>
  <c r="BM7" i="1"/>
  <c r="AH294" i="1"/>
  <c r="AO11" i="1"/>
  <c r="BE11" i="1"/>
  <c r="BE14" i="1" s="1"/>
  <c r="AM13" i="1"/>
  <c r="AJ14" i="1"/>
  <c r="BC15" i="1"/>
  <c r="BC289" i="1" s="1"/>
  <c r="AN16" i="1"/>
  <c r="BK16" i="1" s="1"/>
  <c r="BD17" i="1"/>
  <c r="BE18" i="1"/>
  <c r="BE20" i="1" s="1"/>
  <c r="BG21" i="1"/>
  <c r="BM21" i="1"/>
  <c r="BM23" i="1" s="1"/>
  <c r="AE24" i="1"/>
  <c r="AM24" i="1" s="1"/>
  <c r="AM26" i="1" s="1"/>
  <c r="BC24" i="1"/>
  <c r="AN25" i="1"/>
  <c r="BK25" i="1" s="1"/>
  <c r="Z26" i="1"/>
  <c r="AI28" i="1"/>
  <c r="BI28" i="1" s="1"/>
  <c r="BI30" i="1" s="1"/>
  <c r="AM29" i="1"/>
  <c r="AJ30" i="1"/>
  <c r="BC31" i="1"/>
  <c r="BG35" i="1"/>
  <c r="BM35" i="1"/>
  <c r="BM37" i="1" s="1"/>
  <c r="AE38" i="1"/>
  <c r="AO38" i="1" s="1"/>
  <c r="BC38" i="1"/>
  <c r="AJ298" i="1"/>
  <c r="AT298" i="1"/>
  <c r="BG40" i="1"/>
  <c r="BM298" i="1"/>
  <c r="AG41" i="1"/>
  <c r="BJ42" i="1"/>
  <c r="BJ44" i="1" s="1"/>
  <c r="AG44" i="1"/>
  <c r="BI50" i="1"/>
  <c r="AJ59" i="1"/>
  <c r="AL55" i="1"/>
  <c r="BM59" i="1"/>
  <c r="AE62" i="1"/>
  <c r="AL66" i="1"/>
  <c r="AH72" i="1"/>
  <c r="AO73" i="1"/>
  <c r="BG74" i="1"/>
  <c r="AO74" i="1"/>
  <c r="BL74" i="1" s="1"/>
  <c r="AN74" i="1"/>
  <c r="BK74" i="1" s="1"/>
  <c r="AM74" i="1"/>
  <c r="BE76" i="1"/>
  <c r="AE77" i="1"/>
  <c r="BH81" i="1"/>
  <c r="BO78" i="1"/>
  <c r="BC81" i="1"/>
  <c r="BE78" i="1"/>
  <c r="AN79" i="1"/>
  <c r="BK79" i="1" s="1"/>
  <c r="AJ86" i="1"/>
  <c r="AL82" i="1"/>
  <c r="AM82" i="1" s="1"/>
  <c r="BG83" i="1"/>
  <c r="AO83" i="1"/>
  <c r="BL83" i="1" s="1"/>
  <c r="AN83" i="1"/>
  <c r="BK83" i="1" s="1"/>
  <c r="AM83" i="1"/>
  <c r="AN84" i="1"/>
  <c r="BK84" i="1" s="1"/>
  <c r="BG84" i="1"/>
  <c r="AO85" i="1"/>
  <c r="BL85" i="1" s="1"/>
  <c r="AN85" i="1"/>
  <c r="BK85" i="1" s="1"/>
  <c r="AM85" i="1"/>
  <c r="BE85" i="1"/>
  <c r="BO85" i="1"/>
  <c r="BN85" i="1" s="1"/>
  <c r="AI91" i="1"/>
  <c r="BI87" i="1"/>
  <c r="AI90" i="1"/>
  <c r="BI90" i="1" s="1"/>
  <c r="AA99" i="1"/>
  <c r="BO92" i="1"/>
  <c r="BC99" i="1"/>
  <c r="BE92" i="1"/>
  <c r="AN93" i="1"/>
  <c r="BK93" i="1" s="1"/>
  <c r="AM95" i="1"/>
  <c r="AO97" i="1"/>
  <c r="BL97" i="1" s="1"/>
  <c r="AN97" i="1"/>
  <c r="BK97" i="1" s="1"/>
  <c r="AM97" i="1"/>
  <c r="BE97" i="1"/>
  <c r="BO97" i="1"/>
  <c r="BN97" i="1" s="1"/>
  <c r="AM98" i="1"/>
  <c r="BG100" i="1"/>
  <c r="BG103" i="1"/>
  <c r="AO108" i="1"/>
  <c r="BL108" i="1" s="1"/>
  <c r="AH114" i="1"/>
  <c r="AO113" i="1"/>
  <c r="BL113" i="1" s="1"/>
  <c r="BE115" i="1"/>
  <c r="AN118" i="1"/>
  <c r="BK118" i="1" s="1"/>
  <c r="BC119" i="1"/>
  <c r="AG124" i="1"/>
  <c r="AI120" i="1"/>
  <c r="BI128" i="1"/>
  <c r="BI130" i="1" s="1"/>
  <c r="AI130" i="1"/>
  <c r="AU134" i="1"/>
  <c r="BD131" i="1"/>
  <c r="AN136" i="1"/>
  <c r="BK136" i="1" s="1"/>
  <c r="BK175" i="1"/>
  <c r="BJ294" i="1"/>
  <c r="BG38" i="1"/>
  <c r="BI42" i="1"/>
  <c r="AI44" i="1"/>
  <c r="BO89" i="1"/>
  <c r="BN89" i="1" s="1"/>
  <c r="BE89" i="1"/>
  <c r="BC100" i="1"/>
  <c r="AT104" i="1"/>
  <c r="BE103" i="1"/>
  <c r="BO103" i="1"/>
  <c r="BN103" i="1" s="1"/>
  <c r="BG111" i="1"/>
  <c r="AO111" i="1"/>
  <c r="BL111" i="1" s="1"/>
  <c r="AN111" i="1"/>
  <c r="BK111" i="1" s="1"/>
  <c r="AM111" i="1"/>
  <c r="BN115" i="1"/>
  <c r="AJ149" i="1"/>
  <c r="BO163" i="1"/>
  <c r="AA289" i="1"/>
  <c r="BM9" i="1"/>
  <c r="AA10" i="1"/>
  <c r="AS10" i="1"/>
  <c r="BE10" i="1"/>
  <c r="AI11" i="1"/>
  <c r="BO12" i="1"/>
  <c r="BN12" i="1" s="1"/>
  <c r="AN13" i="1"/>
  <c r="BK13" i="1" s="1"/>
  <c r="AE14" i="1"/>
  <c r="AN15" i="1"/>
  <c r="AO16" i="1"/>
  <c r="BL16" i="1" s="1"/>
  <c r="AG17" i="1"/>
  <c r="BO19" i="1"/>
  <c r="BN19" i="1" s="1"/>
  <c r="BD24" i="1"/>
  <c r="AO25" i="1"/>
  <c r="BL25" i="1" s="1"/>
  <c r="BF25" i="1" s="1"/>
  <c r="AG26" i="1"/>
  <c r="BO28" i="1"/>
  <c r="BN28" i="1" s="1"/>
  <c r="AN29" i="1"/>
  <c r="BK29" i="1" s="1"/>
  <c r="BF29" i="1" s="1"/>
  <c r="S30" i="1"/>
  <c r="AE30" i="1"/>
  <c r="BC30" i="1"/>
  <c r="AN31" i="1"/>
  <c r="BO33" i="1"/>
  <c r="BN33" i="1" s="1"/>
  <c r="AN38" i="1"/>
  <c r="AL298" i="1"/>
  <c r="AN42" i="1"/>
  <c r="BO46" i="1"/>
  <c r="BN46" i="1" s="1"/>
  <c r="AU51" i="1"/>
  <c r="BD48" i="1"/>
  <c r="BE48" i="1" s="1"/>
  <c r="AM49" i="1"/>
  <c r="BI52" i="1"/>
  <c r="BI54" i="1" s="1"/>
  <c r="AI54" i="1"/>
  <c r="BP52" i="1"/>
  <c r="BP54" i="1" s="1"/>
  <c r="BD54" i="1"/>
  <c r="Z59" i="1"/>
  <c r="AO55" i="1"/>
  <c r="AN55" i="1"/>
  <c r="AM55" i="1"/>
  <c r="AN57" i="1"/>
  <c r="BK57" i="1" s="1"/>
  <c r="AM57" i="1"/>
  <c r="BG57" i="1"/>
  <c r="AO57" i="1"/>
  <c r="BL57" i="1" s="1"/>
  <c r="BG61" i="1"/>
  <c r="AO61" i="1"/>
  <c r="BL61" i="1" s="1"/>
  <c r="AN61" i="1"/>
  <c r="BK61" i="1" s="1"/>
  <c r="AM61" i="1"/>
  <c r="AM64" i="1"/>
  <c r="AO65" i="1"/>
  <c r="BL65" i="1" s="1"/>
  <c r="AN65" i="1"/>
  <c r="BK65" i="1" s="1"/>
  <c r="AM65" i="1"/>
  <c r="BG65" i="1"/>
  <c r="AM75" i="1"/>
  <c r="BC77" i="1"/>
  <c r="AG81" i="1"/>
  <c r="AI78" i="1"/>
  <c r="BE80" i="1"/>
  <c r="BO80" i="1"/>
  <c r="BN80" i="1" s="1"/>
  <c r="AO87" i="1"/>
  <c r="AN87" i="1"/>
  <c r="AM87" i="1"/>
  <c r="Z91" i="1"/>
  <c r="BG87" i="1"/>
  <c r="BO88" i="1"/>
  <c r="BN88" i="1" s="1"/>
  <c r="AE91" i="1"/>
  <c r="AG99" i="1"/>
  <c r="AI92" i="1"/>
  <c r="BE96" i="1"/>
  <c r="BO96" i="1"/>
  <c r="BN96" i="1" s="1"/>
  <c r="AI104" i="1"/>
  <c r="BI100" i="1"/>
  <c r="BI104" i="1" s="1"/>
  <c r="AT291" i="1"/>
  <c r="BC106" i="1"/>
  <c r="BH112" i="1"/>
  <c r="AO112" i="1"/>
  <c r="BL112" i="1" s="1"/>
  <c r="BN117" i="1"/>
  <c r="AT143" i="1"/>
  <c r="BC138" i="1"/>
  <c r="BH152" i="1"/>
  <c r="AM152" i="1"/>
  <c r="AM11" i="1"/>
  <c r="AM14" i="1" s="1"/>
  <c r="Z34" i="1"/>
  <c r="BC72" i="1"/>
  <c r="BO67" i="1"/>
  <c r="AE7" i="1"/>
  <c r="AM7" i="1" s="1"/>
  <c r="BO7" i="1"/>
  <c r="Z9" i="1"/>
  <c r="AJ294" i="1"/>
  <c r="AU294" i="1"/>
  <c r="AH10" i="1"/>
  <c r="AT10" i="1"/>
  <c r="BG11" i="1"/>
  <c r="BM11" i="1"/>
  <c r="BM14" i="1" s="1"/>
  <c r="AO13" i="1"/>
  <c r="BL13" i="1" s="1"/>
  <c r="Z18" i="1"/>
  <c r="AJ20" i="1"/>
  <c r="AE21" i="1"/>
  <c r="Z23" i="1"/>
  <c r="BM27" i="1"/>
  <c r="BM30" i="1" s="1"/>
  <c r="AO29" i="1"/>
  <c r="BL29" i="1" s="1"/>
  <c r="AO31" i="1"/>
  <c r="AM33" i="1"/>
  <c r="AE35" i="1"/>
  <c r="AM35" i="1"/>
  <c r="Z37" i="1"/>
  <c r="AL37" i="1"/>
  <c r="AE40" i="1"/>
  <c r="BC40" i="1"/>
  <c r="AN43" i="1"/>
  <c r="BK43" i="1" s="1"/>
  <c r="BI45" i="1"/>
  <c r="S299" i="1"/>
  <c r="Z50" i="1"/>
  <c r="AS299" i="1"/>
  <c r="BM50" i="1"/>
  <c r="BM299" i="1" s="1"/>
  <c r="AH54" i="1"/>
  <c r="BC55" i="1"/>
  <c r="AT59" i="1"/>
  <c r="AA66" i="1"/>
  <c r="AE63" i="1"/>
  <c r="BE65" i="1"/>
  <c r="BO65" i="1"/>
  <c r="BN65" i="1" s="1"/>
  <c r="BG69" i="1"/>
  <c r="AO69" i="1"/>
  <c r="BL69" i="1" s="1"/>
  <c r="AN69" i="1"/>
  <c r="BK69" i="1" s="1"/>
  <c r="AM69" i="1"/>
  <c r="BH77" i="1"/>
  <c r="AO76" i="1"/>
  <c r="BL76" i="1" s="1"/>
  <c r="Z86" i="1"/>
  <c r="AO82" i="1"/>
  <c r="AN82" i="1"/>
  <c r="BC82" i="1"/>
  <c r="AT86" i="1"/>
  <c r="BN83" i="1"/>
  <c r="BE84" i="1"/>
  <c r="BJ91" i="1"/>
  <c r="AN89" i="1"/>
  <c r="BK89" i="1" s="1"/>
  <c r="BD99" i="1"/>
  <c r="BE94" i="1"/>
  <c r="BN95" i="1"/>
  <c r="AJ104" i="1"/>
  <c r="AL100" i="1"/>
  <c r="BG101" i="1"/>
  <c r="AO101" i="1"/>
  <c r="BL101" i="1" s="1"/>
  <c r="AN101" i="1"/>
  <c r="BK101" i="1" s="1"/>
  <c r="AM101" i="1"/>
  <c r="AN102" i="1"/>
  <c r="BK102" i="1" s="1"/>
  <c r="AM102" i="1"/>
  <c r="BG102" i="1"/>
  <c r="AO102" i="1"/>
  <c r="BL102" i="1" s="1"/>
  <c r="BN107" i="1"/>
  <c r="S114" i="1"/>
  <c r="AO110" i="1"/>
  <c r="BO119" i="1"/>
  <c r="AE125" i="1"/>
  <c r="AM125" i="1" s="1"/>
  <c r="AA127" i="1"/>
  <c r="AN129" i="1"/>
  <c r="BK129" i="1" s="1"/>
  <c r="AM129" i="1"/>
  <c r="AO129" i="1"/>
  <c r="BL129" i="1" s="1"/>
  <c r="BG129" i="1"/>
  <c r="BG132" i="1"/>
  <c r="AO132" i="1"/>
  <c r="BL132" i="1" s="1"/>
  <c r="AN132" i="1"/>
  <c r="BK132" i="1" s="1"/>
  <c r="AM132" i="1"/>
  <c r="AG149" i="1"/>
  <c r="BC149" i="1"/>
  <c r="BO144" i="1"/>
  <c r="AE294" i="1"/>
  <c r="BP9" i="1"/>
  <c r="BO18" i="1"/>
  <c r="BG46" i="1"/>
  <c r="AO46" i="1"/>
  <c r="BL46" i="1" s="1"/>
  <c r="AN46" i="1"/>
  <c r="BK46" i="1" s="1"/>
  <c r="AM46" i="1"/>
  <c r="S62" i="1"/>
  <c r="Z60" i="1"/>
  <c r="AE72" i="1"/>
  <c r="BH67" i="1"/>
  <c r="BH72" i="1" s="1"/>
  <c r="AI86" i="1"/>
  <c r="BI82" i="1"/>
  <c r="BG88" i="1"/>
  <c r="AO88" i="1"/>
  <c r="BL88" i="1" s="1"/>
  <c r="AN88" i="1"/>
  <c r="BK88" i="1" s="1"/>
  <c r="AM88" i="1"/>
  <c r="BC114" i="1"/>
  <c r="BO110" i="1"/>
  <c r="BM116" i="1"/>
  <c r="BM291" i="1" s="1"/>
  <c r="AS119" i="1"/>
  <c r="AG289" i="1"/>
  <c r="BJ7" i="1"/>
  <c r="BP7" i="1"/>
  <c r="AL294" i="1"/>
  <c r="BI9" i="1"/>
  <c r="BO9" i="1"/>
  <c r="AU10" i="1"/>
  <c r="BD40" i="1"/>
  <c r="BJ40" i="1"/>
  <c r="BJ298" i="1" s="1"/>
  <c r="AE44" i="1"/>
  <c r="BH42" i="1"/>
  <c r="BH44" i="1" s="1"/>
  <c r="AO42" i="1"/>
  <c r="BO42" i="1"/>
  <c r="BC44" i="1"/>
  <c r="BH49" i="1"/>
  <c r="AN49" i="1"/>
  <c r="BK49" i="1" s="1"/>
  <c r="BN49" i="1"/>
  <c r="BJ54" i="1"/>
  <c r="BE52" i="1"/>
  <c r="BE54" i="1" s="1"/>
  <c r="AE59" i="1"/>
  <c r="BN56" i="1"/>
  <c r="AO58" i="1"/>
  <c r="BL58" i="1" s="1"/>
  <c r="AN58" i="1"/>
  <c r="BK58" i="1" s="1"/>
  <c r="AM58" i="1"/>
  <c r="BE58" i="1"/>
  <c r="BO58" i="1"/>
  <c r="BN58" i="1" s="1"/>
  <c r="BI62" i="1"/>
  <c r="BP62" i="1"/>
  <c r="AI62" i="1"/>
  <c r="AI66" i="1"/>
  <c r="AU66" i="1"/>
  <c r="BD63" i="1"/>
  <c r="BN64" i="1"/>
  <c r="AN67" i="1"/>
  <c r="BM72" i="1"/>
  <c r="BG68" i="1"/>
  <c r="AO68" i="1"/>
  <c r="BL68" i="1" s="1"/>
  <c r="AN68" i="1"/>
  <c r="BK68" i="1" s="1"/>
  <c r="AM68" i="1"/>
  <c r="AN70" i="1"/>
  <c r="BK70" i="1" s="1"/>
  <c r="AM70" i="1"/>
  <c r="BG70" i="1"/>
  <c r="AO70" i="1"/>
  <c r="BL70" i="1" s="1"/>
  <c r="AO71" i="1"/>
  <c r="BL71" i="1" s="1"/>
  <c r="AN71" i="1"/>
  <c r="BK71" i="1" s="1"/>
  <c r="AM71" i="1"/>
  <c r="BG71" i="1"/>
  <c r="BP73" i="1"/>
  <c r="BP77" i="1" s="1"/>
  <c r="BD77" i="1"/>
  <c r="AN76" i="1"/>
  <c r="BK76" i="1" s="1"/>
  <c r="BO77" i="1"/>
  <c r="AL81" i="1"/>
  <c r="BJ78" i="1"/>
  <c r="BJ81" i="1" s="1"/>
  <c r="AE86" i="1"/>
  <c r="BH82" i="1"/>
  <c r="BH86" i="1" s="1"/>
  <c r="BD86" i="1"/>
  <c r="BP82" i="1"/>
  <c r="BP86" i="1" s="1"/>
  <c r="BH91" i="1"/>
  <c r="AS91" i="1"/>
  <c r="BM87" i="1"/>
  <c r="BM91" i="1" s="1"/>
  <c r="AM89" i="1"/>
  <c r="AO90" i="1"/>
  <c r="BL90" i="1" s="1"/>
  <c r="S91" i="1"/>
  <c r="AL99" i="1"/>
  <c r="BJ92" i="1"/>
  <c r="BJ99" i="1" s="1"/>
  <c r="BE95" i="1"/>
  <c r="BE98" i="1"/>
  <c r="AI108" i="1"/>
  <c r="BI108" i="1" s="1"/>
  <c r="BE108" i="1"/>
  <c r="AN110" i="1"/>
  <c r="BM114" i="1"/>
  <c r="BE113" i="1"/>
  <c r="BG116" i="1"/>
  <c r="AO116" i="1"/>
  <c r="BL116" i="1" s="1"/>
  <c r="AN116" i="1"/>
  <c r="BK116" i="1" s="1"/>
  <c r="AM116" i="1"/>
  <c r="BG117" i="1"/>
  <c r="AO117" i="1"/>
  <c r="BL117" i="1" s="1"/>
  <c r="AN117" i="1"/>
  <c r="BK117" i="1" s="1"/>
  <c r="BE118" i="1"/>
  <c r="BP120" i="1"/>
  <c r="BP124" i="1" s="1"/>
  <c r="AT44" i="1"/>
  <c r="AJ290" i="1"/>
  <c r="AT290" i="1"/>
  <c r="AJ47" i="1"/>
  <c r="BO48" i="1"/>
  <c r="AS51" i="1"/>
  <c r="BO53" i="1"/>
  <c r="BN53" i="1" s="1"/>
  <c r="AU54" i="1"/>
  <c r="BH55" i="1"/>
  <c r="BH59" i="1" s="1"/>
  <c r="AM56" i="1"/>
  <c r="BE56" i="1"/>
  <c r="AJ62" i="1"/>
  <c r="BC63" i="1"/>
  <c r="AN64" i="1"/>
  <c r="BK64" i="1" s="1"/>
  <c r="AG66" i="1"/>
  <c r="AS66" i="1"/>
  <c r="AI67" i="1"/>
  <c r="BO68" i="1"/>
  <c r="BN68" i="1" s="1"/>
  <c r="BE69" i="1"/>
  <c r="AA72" i="1"/>
  <c r="AS72" i="1"/>
  <c r="AI73" i="1"/>
  <c r="BO74" i="1"/>
  <c r="BN74" i="1" s="1"/>
  <c r="AN75" i="1"/>
  <c r="BK75" i="1" s="1"/>
  <c r="BE75" i="1"/>
  <c r="Z77" i="1"/>
  <c r="AO89" i="1"/>
  <c r="BL89" i="1" s="1"/>
  <c r="AL91" i="1"/>
  <c r="AM94" i="1"/>
  <c r="AO95" i="1"/>
  <c r="BL95" i="1" s="1"/>
  <c r="BO98" i="1"/>
  <c r="BN98" i="1" s="1"/>
  <c r="AH104" i="1"/>
  <c r="AA291" i="1"/>
  <c r="AU291" i="1"/>
  <c r="AM107" i="1"/>
  <c r="BE107" i="1"/>
  <c r="BG108" i="1"/>
  <c r="AA109" i="1"/>
  <c r="AG109" i="1"/>
  <c r="AI110" i="1"/>
  <c r="BO111" i="1"/>
  <c r="BN111" i="1" s="1"/>
  <c r="AN112" i="1"/>
  <c r="BK112" i="1" s="1"/>
  <c r="BE112" i="1"/>
  <c r="BG113" i="1"/>
  <c r="BF113" i="1" s="1"/>
  <c r="AA114" i="1"/>
  <c r="BE117" i="1"/>
  <c r="AH124" i="1"/>
  <c r="BG122" i="1"/>
  <c r="AO122" i="1"/>
  <c r="BL122" i="1" s="1"/>
  <c r="AN122" i="1"/>
  <c r="BK122" i="1" s="1"/>
  <c r="AM122" i="1"/>
  <c r="AE124" i="1"/>
  <c r="BI125" i="1"/>
  <c r="BO125" i="1"/>
  <c r="AG127" i="1"/>
  <c r="AL130" i="1"/>
  <c r="BI131" i="1"/>
  <c r="BO132" i="1"/>
  <c r="BN132" i="1" s="1"/>
  <c r="AL134" i="1"/>
  <c r="AE137" i="1"/>
  <c r="BH135" i="1"/>
  <c r="BM137" i="1"/>
  <c r="BD143" i="1"/>
  <c r="BP138" i="1"/>
  <c r="BP143" i="1" s="1"/>
  <c r="BN140" i="1"/>
  <c r="AU149" i="1"/>
  <c r="BD144" i="1"/>
  <c r="BG145" i="1"/>
  <c r="AO145" i="1"/>
  <c r="BL145" i="1" s="1"/>
  <c r="AN145" i="1"/>
  <c r="BK145" i="1" s="1"/>
  <c r="AM145" i="1"/>
  <c r="AO147" i="1"/>
  <c r="BL147" i="1" s="1"/>
  <c r="AN147" i="1"/>
  <c r="BK147" i="1" s="1"/>
  <c r="AM147" i="1"/>
  <c r="Z292" i="1"/>
  <c r="AO150" i="1"/>
  <c r="AN150" i="1"/>
  <c r="AM153" i="1"/>
  <c r="AA296" i="1"/>
  <c r="AE154" i="1"/>
  <c r="BO155" i="1"/>
  <c r="BN155" i="1" s="1"/>
  <c r="BE155" i="1"/>
  <c r="AO161" i="1"/>
  <c r="BL161" i="1" s="1"/>
  <c r="AN161" i="1"/>
  <c r="BK161" i="1" s="1"/>
  <c r="BG161" i="1"/>
  <c r="BO164" i="1"/>
  <c r="BN164" i="1" s="1"/>
  <c r="BJ169" i="1"/>
  <c r="S297" i="1"/>
  <c r="Z184" i="1"/>
  <c r="Z186" i="1" s="1"/>
  <c r="BO43" i="1"/>
  <c r="BN43" i="1" s="1"/>
  <c r="AA290" i="1"/>
  <c r="AL45" i="1"/>
  <c r="AU290" i="1"/>
  <c r="AO49" i="1"/>
  <c r="BL49" i="1" s="1"/>
  <c r="AA299" i="1"/>
  <c r="AL50" i="1"/>
  <c r="AL51" i="1" s="1"/>
  <c r="AU299" i="1"/>
  <c r="Z52" i="1"/>
  <c r="BM52" i="1"/>
  <c r="BM54" i="1" s="1"/>
  <c r="AN56" i="1"/>
  <c r="BK56" i="1" s="1"/>
  <c r="BH60" i="1"/>
  <c r="BH62" i="1" s="1"/>
  <c r="BC62" i="1"/>
  <c r="AO64" i="1"/>
  <c r="BL64" i="1" s="1"/>
  <c r="BG67" i="1"/>
  <c r="AT72" i="1"/>
  <c r="BG73" i="1"/>
  <c r="BM73" i="1"/>
  <c r="BM77" i="1" s="1"/>
  <c r="AO75" i="1"/>
  <c r="BL75" i="1" s="1"/>
  <c r="BG76" i="1"/>
  <c r="AA77" i="1"/>
  <c r="BO79" i="1"/>
  <c r="BN79" i="1" s="1"/>
  <c r="AN80" i="1"/>
  <c r="BK80" i="1" s="1"/>
  <c r="AJ81" i="1"/>
  <c r="AU86" i="1"/>
  <c r="BG90" i="1"/>
  <c r="BO93" i="1"/>
  <c r="BN93" i="1" s="1"/>
  <c r="AN94" i="1"/>
  <c r="BK94" i="1" s="1"/>
  <c r="BG95" i="1"/>
  <c r="AN98" i="1"/>
  <c r="BK98" i="1" s="1"/>
  <c r="BF98" i="1" s="1"/>
  <c r="AJ99" i="1"/>
  <c r="AU104" i="1"/>
  <c r="AL105" i="1"/>
  <c r="AE106" i="1"/>
  <c r="AO106" i="1" s="1"/>
  <c r="AN107" i="1"/>
  <c r="BK107" i="1" s="1"/>
  <c r="AH109" i="1"/>
  <c r="AT109" i="1"/>
  <c r="BG110" i="1"/>
  <c r="AT114" i="1"/>
  <c r="BP116" i="1"/>
  <c r="BN116" i="1" s="1"/>
  <c r="BG118" i="1"/>
  <c r="AA119" i="1"/>
  <c r="BG121" i="1"/>
  <c r="AO121" i="1"/>
  <c r="BL121" i="1" s="1"/>
  <c r="S130" i="1"/>
  <c r="Z128" i="1"/>
  <c r="AO133" i="1"/>
  <c r="BL133" i="1" s="1"/>
  <c r="AM133" i="1"/>
  <c r="BG133" i="1"/>
  <c r="AG137" i="1"/>
  <c r="AH143" i="1"/>
  <c r="AI138" i="1"/>
  <c r="BG141" i="1"/>
  <c r="AN141" i="1"/>
  <c r="BK141" i="1" s="1"/>
  <c r="AM141" i="1"/>
  <c r="AO141" i="1"/>
  <c r="BL141" i="1" s="1"/>
  <c r="AI149" i="1"/>
  <c r="BI144" i="1"/>
  <c r="BI149" i="1" s="1"/>
  <c r="BM292" i="1"/>
  <c r="BM156" i="1"/>
  <c r="BO151" i="1"/>
  <c r="BN151" i="1" s="1"/>
  <c r="BE151" i="1"/>
  <c r="BH153" i="1"/>
  <c r="AO153" i="1"/>
  <c r="BL153" i="1" s="1"/>
  <c r="AN153" i="1"/>
  <c r="BK153" i="1" s="1"/>
  <c r="AT296" i="1"/>
  <c r="BC154" i="1"/>
  <c r="BC156" i="1" s="1"/>
  <c r="AM159" i="1"/>
  <c r="BJ163" i="1"/>
  <c r="BG167" i="1"/>
  <c r="AO167" i="1"/>
  <c r="BL167" i="1" s="1"/>
  <c r="AM167" i="1"/>
  <c r="AA295" i="1"/>
  <c r="AE169" i="1"/>
  <c r="AS186" i="1"/>
  <c r="BM175" i="1"/>
  <c r="AM180" i="1"/>
  <c r="BG180" i="1"/>
  <c r="AO180" i="1"/>
  <c r="BL180" i="1" s="1"/>
  <c r="AN180" i="1"/>
  <c r="BK180" i="1" s="1"/>
  <c r="Z206" i="1"/>
  <c r="S211" i="1"/>
  <c r="BG42" i="1"/>
  <c r="AJ44" i="1"/>
  <c r="AE45" i="1"/>
  <c r="BC45" i="1"/>
  <c r="AE50" i="1"/>
  <c r="BC50" i="1"/>
  <c r="BC51" i="1" s="1"/>
  <c r="BH52" i="1"/>
  <c r="BH54" i="1" s="1"/>
  <c r="BC54" i="1"/>
  <c r="BP55" i="1"/>
  <c r="BP59" i="1" s="1"/>
  <c r="AO56" i="1"/>
  <c r="BL56" i="1" s="1"/>
  <c r="BO57" i="1"/>
  <c r="BN57" i="1" s="1"/>
  <c r="BO60" i="1"/>
  <c r="BD62" i="1"/>
  <c r="AL67" i="1"/>
  <c r="BO71" i="1"/>
  <c r="BN71" i="1" s="1"/>
  <c r="AL73" i="1"/>
  <c r="AT77" i="1"/>
  <c r="Z78" i="1"/>
  <c r="BM78" i="1"/>
  <c r="BM81" i="1" s="1"/>
  <c r="AO80" i="1"/>
  <c r="BL80" i="1" s="1"/>
  <c r="AE81" i="1"/>
  <c r="BO84" i="1"/>
  <c r="BN84" i="1" s="1"/>
  <c r="BG89" i="1"/>
  <c r="Z92" i="1"/>
  <c r="BM92" i="1"/>
  <c r="BM99" i="1" s="1"/>
  <c r="AO94" i="1"/>
  <c r="BL94" i="1" s="1"/>
  <c r="AO98" i="1"/>
  <c r="BL98" i="1" s="1"/>
  <c r="AE105" i="1"/>
  <c r="BC105" i="1"/>
  <c r="AG291" i="1"/>
  <c r="BP106" i="1"/>
  <c r="AO107" i="1"/>
  <c r="BL107" i="1" s="1"/>
  <c r="BO108" i="1"/>
  <c r="BN108" i="1" s="1"/>
  <c r="AU109" i="1"/>
  <c r="AL110" i="1"/>
  <c r="BO113" i="1"/>
  <c r="BN113" i="1" s="1"/>
  <c r="AL115" i="1"/>
  <c r="AT119" i="1"/>
  <c r="Z120" i="1"/>
  <c r="AJ124" i="1"/>
  <c r="BM120" i="1"/>
  <c r="BM124" i="1" s="1"/>
  <c r="AM121" i="1"/>
  <c r="AU124" i="1"/>
  <c r="BD125" i="1"/>
  <c r="AE130" i="1"/>
  <c r="BH128" i="1"/>
  <c r="BH130" i="1" s="1"/>
  <c r="S134" i="1"/>
  <c r="Z131" i="1"/>
  <c r="AN133" i="1"/>
  <c r="BK133" i="1" s="1"/>
  <c r="BO137" i="1"/>
  <c r="S143" i="1"/>
  <c r="AJ143" i="1"/>
  <c r="AL138" i="1"/>
  <c r="AM140" i="1"/>
  <c r="BE142" i="1"/>
  <c r="AM148" i="1"/>
  <c r="BG148" i="1"/>
  <c r="AO148" i="1"/>
  <c r="BL148" i="1" s="1"/>
  <c r="AN148" i="1"/>
  <c r="BK148" i="1" s="1"/>
  <c r="AE292" i="1"/>
  <c r="BH150" i="1"/>
  <c r="AT292" i="1"/>
  <c r="AT156" i="1"/>
  <c r="AH156" i="1"/>
  <c r="AE157" i="1"/>
  <c r="AA162" i="1"/>
  <c r="BH159" i="1"/>
  <c r="AO159" i="1"/>
  <c r="BL159" i="1" s="1"/>
  <c r="AS162" i="1"/>
  <c r="BM159" i="1"/>
  <c r="BM162" i="1" s="1"/>
  <c r="AU162" i="1"/>
  <c r="AA285" i="1"/>
  <c r="AA174" i="1"/>
  <c r="AE163" i="1"/>
  <c r="AJ174" i="1"/>
  <c r="AL164" i="1"/>
  <c r="BJ164" i="1" s="1"/>
  <c r="AN167" i="1"/>
  <c r="BK167" i="1" s="1"/>
  <c r="AN170" i="1"/>
  <c r="BK170" i="1" s="1"/>
  <c r="BH170" i="1"/>
  <c r="AO170" i="1"/>
  <c r="BL170" i="1" s="1"/>
  <c r="BL176" i="1"/>
  <c r="AM177" i="1"/>
  <c r="AG290" i="1"/>
  <c r="BD45" i="1"/>
  <c r="AA47" i="1"/>
  <c r="AG47" i="1"/>
  <c r="BD50" i="1"/>
  <c r="AU77" i="1"/>
  <c r="AM79" i="1"/>
  <c r="BD87" i="1"/>
  <c r="AM90" i="1"/>
  <c r="AM93" i="1"/>
  <c r="BP102" i="1"/>
  <c r="BN102" i="1" s="1"/>
  <c r="BP105" i="1"/>
  <c r="AH291" i="1"/>
  <c r="AM108" i="1"/>
  <c r="AJ109" i="1"/>
  <c r="AM113" i="1"/>
  <c r="AM118" i="1"/>
  <c r="AU119" i="1"/>
  <c r="AA124" i="1"/>
  <c r="AL120" i="1"/>
  <c r="AN121" i="1"/>
  <c r="BK121" i="1" s="1"/>
  <c r="AL127" i="1"/>
  <c r="AO126" i="1"/>
  <c r="BL126" i="1" s="1"/>
  <c r="AA134" i="1"/>
  <c r="AE131" i="1"/>
  <c r="BM131" i="1"/>
  <c r="BM134" i="1" s="1"/>
  <c r="AS134" i="1"/>
  <c r="BG136" i="1"/>
  <c r="AO136" i="1"/>
  <c r="BL136" i="1" s="1"/>
  <c r="AM136" i="1"/>
  <c r="BH136" i="1"/>
  <c r="Z143" i="1"/>
  <c r="AN138" i="1"/>
  <c r="AO138" i="1"/>
  <c r="AU143" i="1"/>
  <c r="Z144" i="1"/>
  <c r="S149" i="1"/>
  <c r="AL149" i="1"/>
  <c r="BJ144" i="1"/>
  <c r="BJ149" i="1" s="1"/>
  <c r="AO146" i="1"/>
  <c r="BL146" i="1" s="1"/>
  <c r="AM146" i="1"/>
  <c r="BG146" i="1"/>
  <c r="BE147" i="1"/>
  <c r="BC157" i="1"/>
  <c r="AT162" i="1"/>
  <c r="BE160" i="1"/>
  <c r="AO164" i="1"/>
  <c r="BL164" i="1" s="1"/>
  <c r="BG164" i="1"/>
  <c r="AN164" i="1"/>
  <c r="BK164" i="1" s="1"/>
  <c r="AA287" i="1"/>
  <c r="AE165" i="1"/>
  <c r="BO166" i="1"/>
  <c r="BN166" i="1" s="1"/>
  <c r="BE166" i="1"/>
  <c r="AM42" i="1"/>
  <c r="AH290" i="1"/>
  <c r="AH47" i="1"/>
  <c r="AT47" i="1"/>
  <c r="Z48" i="1"/>
  <c r="AH299" i="1"/>
  <c r="Z63" i="1"/>
  <c r="AE92" i="1"/>
  <c r="S291" i="1"/>
  <c r="AS291" i="1"/>
  <c r="BC120" i="1"/>
  <c r="BE123" i="1"/>
  <c r="BJ127" i="1"/>
  <c r="BE133" i="1"/>
  <c r="BO133" i="1"/>
  <c r="BN133" i="1" s="1"/>
  <c r="AJ134" i="1"/>
  <c r="AN140" i="1"/>
  <c r="BK140" i="1" s="1"/>
  <c r="BH140" i="1"/>
  <c r="BF140" i="1" s="1"/>
  <c r="AO142" i="1"/>
  <c r="BL142" i="1" s="1"/>
  <c r="AN142" i="1"/>
  <c r="BK142" i="1" s="1"/>
  <c r="AA149" i="1"/>
  <c r="AE144" i="1"/>
  <c r="BM144" i="1"/>
  <c r="BM149" i="1" s="1"/>
  <c r="AS149" i="1"/>
  <c r="AN146" i="1"/>
  <c r="BK146" i="1" s="1"/>
  <c r="BF147" i="1"/>
  <c r="BC292" i="1"/>
  <c r="BO150" i="1"/>
  <c r="AO158" i="1"/>
  <c r="BL158" i="1" s="1"/>
  <c r="AL162" i="1"/>
  <c r="BJ158" i="1"/>
  <c r="BJ162" i="1" s="1"/>
  <c r="AT287" i="1"/>
  <c r="BC165" i="1"/>
  <c r="BC174" i="1" s="1"/>
  <c r="AO168" i="1"/>
  <c r="BL168" i="1" s="1"/>
  <c r="AM168" i="1"/>
  <c r="AN168" i="1"/>
  <c r="BK168" i="1" s="1"/>
  <c r="BI169" i="1"/>
  <c r="BO177" i="1"/>
  <c r="BN177" i="1" s="1"/>
  <c r="BE177" i="1"/>
  <c r="AO182" i="1"/>
  <c r="BL182" i="1" s="1"/>
  <c r="BG182" i="1"/>
  <c r="AN182" i="1"/>
  <c r="BK182" i="1" s="1"/>
  <c r="AM182" i="1"/>
  <c r="AJ297" i="1"/>
  <c r="AL184" i="1"/>
  <c r="AL186" i="1" s="1"/>
  <c r="AJ199" i="1"/>
  <c r="AL196" i="1"/>
  <c r="BE216" i="1"/>
  <c r="BO216" i="1"/>
  <c r="BN216" i="1" s="1"/>
  <c r="AO221" i="1"/>
  <c r="BL221" i="1" s="1"/>
  <c r="AM221" i="1"/>
  <c r="BG221" i="1"/>
  <c r="AN221" i="1"/>
  <c r="BK221" i="1" s="1"/>
  <c r="BO121" i="1"/>
  <c r="BN121" i="1" s="1"/>
  <c r="BE122" i="1"/>
  <c r="AT127" i="1"/>
  <c r="AJ130" i="1"/>
  <c r="BC131" i="1"/>
  <c r="AI135" i="1"/>
  <c r="BO136" i="1"/>
  <c r="BN136" i="1" s="1"/>
  <c r="BH138" i="1"/>
  <c r="BE139" i="1"/>
  <c r="BO141" i="1"/>
  <c r="BN141" i="1" s="1"/>
  <c r="BE148" i="1"/>
  <c r="AG292" i="1"/>
  <c r="AG156" i="1"/>
  <c r="BD150" i="1"/>
  <c r="BE150" i="1" s="1"/>
  <c r="AM155" i="1"/>
  <c r="AM158" i="1"/>
  <c r="BG158" i="1"/>
  <c r="BG160" i="1"/>
  <c r="AN160" i="1"/>
  <c r="BK160" i="1" s="1"/>
  <c r="AG174" i="1"/>
  <c r="AJ287" i="1"/>
  <c r="AU287" i="1"/>
  <c r="AM166" i="1"/>
  <c r="AI170" i="1"/>
  <c r="BI170" i="1" s="1"/>
  <c r="BO170" i="1"/>
  <c r="BN170" i="1" s="1"/>
  <c r="AI173" i="1"/>
  <c r="BI173" i="1" s="1"/>
  <c r="AI175" i="1"/>
  <c r="BO179" i="1"/>
  <c r="BN179" i="1" s="1"/>
  <c r="BE179" i="1"/>
  <c r="BO182" i="1"/>
  <c r="BN182" i="1" s="1"/>
  <c r="BE182" i="1"/>
  <c r="AA195" i="1"/>
  <c r="AE187" i="1"/>
  <c r="AO187" i="1" s="1"/>
  <c r="AM190" i="1"/>
  <c r="AO190" i="1"/>
  <c r="BL190" i="1" s="1"/>
  <c r="AN190" i="1"/>
  <c r="BK190" i="1" s="1"/>
  <c r="BG190" i="1"/>
  <c r="BP190" i="1"/>
  <c r="BE190" i="1"/>
  <c r="AJ211" i="1"/>
  <c r="AL205" i="1"/>
  <c r="BO213" i="1"/>
  <c r="BN213" i="1" s="1"/>
  <c r="BE213" i="1"/>
  <c r="BG123" i="1"/>
  <c r="Z135" i="1"/>
  <c r="AJ137" i="1"/>
  <c r="AH292" i="1"/>
  <c r="AM151" i="1"/>
  <c r="AN152" i="1"/>
  <c r="BK152" i="1" s="1"/>
  <c r="AL296" i="1"/>
  <c r="BM296" i="1"/>
  <c r="AU156" i="1"/>
  <c r="S162" i="1"/>
  <c r="AN159" i="1"/>
  <c r="BK159" i="1" s="1"/>
  <c r="AO160" i="1"/>
  <c r="BL160" i="1" s="1"/>
  <c r="AS295" i="1"/>
  <c r="BM169" i="1"/>
  <c r="BM295" i="1" s="1"/>
  <c r="AH174" i="1"/>
  <c r="AN177" i="1"/>
  <c r="BK177" i="1" s="1"/>
  <c r="BG177" i="1"/>
  <c r="AO177" i="1"/>
  <c r="BL177" i="1" s="1"/>
  <c r="BE178" i="1"/>
  <c r="BO178" i="1"/>
  <c r="BN178" i="1" s="1"/>
  <c r="BO180" i="1"/>
  <c r="BN180" i="1" s="1"/>
  <c r="BE180" i="1"/>
  <c r="BC195" i="1"/>
  <c r="BO187" i="1"/>
  <c r="BN190" i="1"/>
  <c r="BO197" i="1"/>
  <c r="BN197" i="1" s="1"/>
  <c r="BE197" i="1"/>
  <c r="AJ204" i="1"/>
  <c r="AL200" i="1"/>
  <c r="AM202" i="1"/>
  <c r="BI202" i="1"/>
  <c r="BG210" i="1"/>
  <c r="AO210" i="1"/>
  <c r="BL210" i="1" s="1"/>
  <c r="AN210" i="1"/>
  <c r="BK210" i="1" s="1"/>
  <c r="AM210" i="1"/>
  <c r="BG125" i="1"/>
  <c r="BC128" i="1"/>
  <c r="S292" i="1"/>
  <c r="AI150" i="1"/>
  <c r="AS292" i="1"/>
  <c r="AS156" i="1"/>
  <c r="AN151" i="1"/>
  <c r="BK151" i="1" s="1"/>
  <c r="Z154" i="1"/>
  <c r="S156" i="1"/>
  <c r="AI160" i="1"/>
  <c r="BI160" i="1" s="1"/>
  <c r="BE161" i="1"/>
  <c r="AS285" i="1"/>
  <c r="AS174" i="1"/>
  <c r="BM163" i="1"/>
  <c r="AI164" i="1"/>
  <c r="BI164" i="1" s="1"/>
  <c r="AN165" i="1"/>
  <c r="BG171" i="1"/>
  <c r="AO171" i="1"/>
  <c r="BL171" i="1" s="1"/>
  <c r="AM171" i="1"/>
  <c r="AN171" i="1"/>
  <c r="BK171" i="1" s="1"/>
  <c r="BE173" i="1"/>
  <c r="BC186" i="1"/>
  <c r="BE175" i="1"/>
  <c r="BO175" i="1"/>
  <c r="AM176" i="1"/>
  <c r="AN176" i="1"/>
  <c r="BK176" i="1" s="1"/>
  <c r="BG176" i="1"/>
  <c r="BO189" i="1"/>
  <c r="BN189" i="1" s="1"/>
  <c r="BE189" i="1"/>
  <c r="AI231" i="1"/>
  <c r="BI231" i="1" s="1"/>
  <c r="AG233" i="1"/>
  <c r="BL254" i="1"/>
  <c r="AA292" i="1"/>
  <c r="AA156" i="1"/>
  <c r="BG151" i="1"/>
  <c r="AO152" i="1"/>
  <c r="BL152" i="1" s="1"/>
  <c r="AG296" i="1"/>
  <c r="AI154" i="1"/>
  <c r="AN155" i="1"/>
  <c r="BK155" i="1" s="1"/>
  <c r="BG155" i="1"/>
  <c r="AI157" i="1"/>
  <c r="AN158" i="1"/>
  <c r="BK158" i="1" s="1"/>
  <c r="BN161" i="1"/>
  <c r="S285" i="1"/>
  <c r="Z163" i="1"/>
  <c r="AU285" i="1"/>
  <c r="AU174" i="1"/>
  <c r="BD163" i="1"/>
  <c r="AG287" i="1"/>
  <c r="AI165" i="1"/>
  <c r="BG166" i="1"/>
  <c r="AN166" i="1"/>
  <c r="BK166" i="1" s="1"/>
  <c r="S295" i="1"/>
  <c r="Z169" i="1"/>
  <c r="BD295" i="1"/>
  <c r="AM170" i="1"/>
  <c r="AU295" i="1"/>
  <c r="BD171" i="1"/>
  <c r="AO172" i="1"/>
  <c r="BL172" i="1" s="1"/>
  <c r="AN172" i="1"/>
  <c r="BK172" i="1" s="1"/>
  <c r="AM173" i="1"/>
  <c r="AA186" i="1"/>
  <c r="AN178" i="1"/>
  <c r="BK178" i="1" s="1"/>
  <c r="AM181" i="1"/>
  <c r="AO181" i="1"/>
  <c r="BL181" i="1" s="1"/>
  <c r="BG181" i="1"/>
  <c r="AN181" i="1"/>
  <c r="BK181" i="1" s="1"/>
  <c r="BJ195" i="1"/>
  <c r="AM193" i="1"/>
  <c r="AO193" i="1"/>
  <c r="BL193" i="1" s="1"/>
  <c r="AN193" i="1"/>
  <c r="BK193" i="1" s="1"/>
  <c r="BG193" i="1"/>
  <c r="BP193" i="1"/>
  <c r="BN193" i="1" s="1"/>
  <c r="BE193" i="1"/>
  <c r="Z198" i="1"/>
  <c r="S199" i="1"/>
  <c r="BL200" i="1"/>
  <c r="BE203" i="1"/>
  <c r="BO203" i="1"/>
  <c r="BN203" i="1" s="1"/>
  <c r="BI208" i="1"/>
  <c r="AM208" i="1"/>
  <c r="AS296" i="1"/>
  <c r="AJ285" i="1"/>
  <c r="AT285" i="1"/>
  <c r="AG295" i="1"/>
  <c r="BG170" i="1"/>
  <c r="BE172" i="1"/>
  <c r="S186" i="1"/>
  <c r="BG175" i="1"/>
  <c r="S195" i="1"/>
  <c r="Z188" i="1"/>
  <c r="BE188" i="1"/>
  <c r="BO188" i="1"/>
  <c r="BN188" i="1" s="1"/>
  <c r="BE191" i="1"/>
  <c r="BO191" i="1"/>
  <c r="BN191" i="1" s="1"/>
  <c r="BE194" i="1"/>
  <c r="AL195" i="1"/>
  <c r="AU199" i="1"/>
  <c r="AH204" i="1"/>
  <c r="AI201" i="1"/>
  <c r="BI201" i="1" s="1"/>
  <c r="BG202" i="1"/>
  <c r="AO202" i="1"/>
  <c r="BL202" i="1" s="1"/>
  <c r="AN202" i="1"/>
  <c r="BK202" i="1" s="1"/>
  <c r="Z204" i="1"/>
  <c r="AN205" i="1"/>
  <c r="BG205" i="1"/>
  <c r="AO205" i="1"/>
  <c r="Z211" i="1"/>
  <c r="BO206" i="1"/>
  <c r="BN206" i="1" s="1"/>
  <c r="AN209" i="1"/>
  <c r="BK209" i="1" s="1"/>
  <c r="BG209" i="1"/>
  <c r="AO209" i="1"/>
  <c r="BL209" i="1" s="1"/>
  <c r="AM209" i="1"/>
  <c r="BO222" i="1"/>
  <c r="BN222" i="1" s="1"/>
  <c r="BE222" i="1"/>
  <c r="BO224" i="1"/>
  <c r="BN224" i="1" s="1"/>
  <c r="BE224" i="1"/>
  <c r="BO237" i="1"/>
  <c r="AH295" i="1"/>
  <c r="BG173" i="1"/>
  <c r="AA297" i="1"/>
  <c r="AE184" i="1"/>
  <c r="AE186" i="1" s="1"/>
  <c r="AO185" i="1"/>
  <c r="BL185" i="1" s="1"/>
  <c r="BG185" i="1"/>
  <c r="AJ186" i="1"/>
  <c r="AG195" i="1"/>
  <c r="AO191" i="1"/>
  <c r="BL191" i="1" s="1"/>
  <c r="AN191" i="1"/>
  <c r="BK191" i="1" s="1"/>
  <c r="BN192" i="1"/>
  <c r="AO194" i="1"/>
  <c r="BL194" i="1" s="1"/>
  <c r="AN194" i="1"/>
  <c r="BK194" i="1" s="1"/>
  <c r="AM194" i="1"/>
  <c r="BG194" i="1"/>
  <c r="AN200" i="1"/>
  <c r="BE209" i="1"/>
  <c r="BO209" i="1"/>
  <c r="BN209" i="1" s="1"/>
  <c r="AN212" i="1"/>
  <c r="AM214" i="1"/>
  <c r="AO215" i="1"/>
  <c r="BL215" i="1" s="1"/>
  <c r="AN215" i="1"/>
  <c r="BK215" i="1" s="1"/>
  <c r="Z218" i="1"/>
  <c r="AM215" i="1"/>
  <c r="BG215" i="1"/>
  <c r="BH222" i="1"/>
  <c r="AM225" i="1"/>
  <c r="BO228" i="1"/>
  <c r="BN228" i="1" s="1"/>
  <c r="BE228" i="1"/>
  <c r="BN235" i="1"/>
  <c r="AN179" i="1"/>
  <c r="BK179" i="1" s="1"/>
  <c r="AS297" i="1"/>
  <c r="BE185" i="1"/>
  <c r="BG189" i="1"/>
  <c r="AO189" i="1"/>
  <c r="BL189" i="1" s="1"/>
  <c r="AM189" i="1"/>
  <c r="BG191" i="1"/>
  <c r="BG192" i="1"/>
  <c r="AN192" i="1"/>
  <c r="BK192" i="1" s="1"/>
  <c r="AT199" i="1"/>
  <c r="BC196" i="1"/>
  <c r="BC200" i="1"/>
  <c r="AT204" i="1"/>
  <c r="BN201" i="1"/>
  <c r="AE211" i="1"/>
  <c r="BP205" i="1"/>
  <c r="BP211" i="1" s="1"/>
  <c r="BD211" i="1"/>
  <c r="BO210" i="1"/>
  <c r="BN210" i="1" s="1"/>
  <c r="BE210" i="1"/>
  <c r="AU211" i="1"/>
  <c r="BC218" i="1"/>
  <c r="BO212" i="1"/>
  <c r="BH213" i="1"/>
  <c r="AO213" i="1"/>
  <c r="BL213" i="1" s="1"/>
  <c r="AJ293" i="1"/>
  <c r="AJ237" i="1"/>
  <c r="AL234" i="1"/>
  <c r="BM293" i="1"/>
  <c r="BM237" i="1"/>
  <c r="AG285" i="1"/>
  <c r="S287" i="1"/>
  <c r="AS287" i="1"/>
  <c r="AJ295" i="1"/>
  <c r="AT295" i="1"/>
  <c r="BH175" i="1"/>
  <c r="BD176" i="1"/>
  <c r="AI179" i="1"/>
  <c r="BI179" i="1" s="1"/>
  <c r="AO179" i="1"/>
  <c r="BL179" i="1" s="1"/>
  <c r="AM183" i="1"/>
  <c r="BE183" i="1"/>
  <c r="AU297" i="1"/>
  <c r="BD184" i="1"/>
  <c r="AM185" i="1"/>
  <c r="AJ195" i="1"/>
  <c r="BD187" i="1"/>
  <c r="AU195" i="1"/>
  <c r="AN189" i="1"/>
  <c r="BK189" i="1" s="1"/>
  <c r="AM191" i="1"/>
  <c r="AO192" i="1"/>
  <c r="BL192" i="1" s="1"/>
  <c r="AI196" i="1"/>
  <c r="BP196" i="1"/>
  <c r="BP199" i="1" s="1"/>
  <c r="BD199" i="1"/>
  <c r="AN197" i="1"/>
  <c r="BK197" i="1" s="1"/>
  <c r="BG197" i="1"/>
  <c r="AO197" i="1"/>
  <c r="BL197" i="1" s="1"/>
  <c r="AM197" i="1"/>
  <c r="BE198" i="1"/>
  <c r="AI200" i="1"/>
  <c r="AG204" i="1"/>
  <c r="BP204" i="1"/>
  <c r="BE201" i="1"/>
  <c r="AO203" i="1"/>
  <c r="BL203" i="1" s="1"/>
  <c r="BG203" i="1"/>
  <c r="BD204" i="1"/>
  <c r="BN207" i="1"/>
  <c r="BH208" i="1"/>
  <c r="AO208" i="1"/>
  <c r="BL208" i="1" s="1"/>
  <c r="AG218" i="1"/>
  <c r="AI212" i="1"/>
  <c r="AL226" i="1"/>
  <c r="BJ219" i="1"/>
  <c r="BJ226" i="1" s="1"/>
  <c r="AN220" i="1"/>
  <c r="BK220" i="1" s="1"/>
  <c r="AO220" i="1"/>
  <c r="BL220" i="1" s="1"/>
  <c r="BG220" i="1"/>
  <c r="AO224" i="1"/>
  <c r="BL224" i="1" s="1"/>
  <c r="BG224" i="1"/>
  <c r="AN224" i="1"/>
  <c r="BK224" i="1" s="1"/>
  <c r="BC295" i="1"/>
  <c r="BO169" i="1"/>
  <c r="AG186" i="1"/>
  <c r="AO178" i="1"/>
  <c r="BL178" i="1" s="1"/>
  <c r="AN183" i="1"/>
  <c r="BK183" i="1" s="1"/>
  <c r="BF183" i="1" s="1"/>
  <c r="AI184" i="1"/>
  <c r="BM184" i="1"/>
  <c r="AN185" i="1"/>
  <c r="BK185" i="1" s="1"/>
  <c r="BO185" i="1"/>
  <c r="BN185" i="1" s="1"/>
  <c r="BM195" i="1"/>
  <c r="AI192" i="1"/>
  <c r="BI192" i="1" s="1"/>
  <c r="AO201" i="1"/>
  <c r="BL201" i="1" s="1"/>
  <c r="BN215" i="1"/>
  <c r="BH216" i="1"/>
  <c r="AO216" i="1"/>
  <c r="BL216" i="1" s="1"/>
  <c r="AM216" i="1"/>
  <c r="AH297" i="1"/>
  <c r="AT297" i="1"/>
  <c r="AI187" i="1"/>
  <c r="AS199" i="1"/>
  <c r="BG200" i="1"/>
  <c r="AN201" i="1"/>
  <c r="BK201" i="1" s="1"/>
  <c r="AA211" i="1"/>
  <c r="BC205" i="1"/>
  <c r="BG207" i="1"/>
  <c r="BF207" i="1" s="1"/>
  <c r="AH211" i="1"/>
  <c r="BG212" i="1"/>
  <c r="AN213" i="1"/>
  <c r="BK213" i="1" s="1"/>
  <c r="BF213" i="1" s="1"/>
  <c r="AO214" i="1"/>
  <c r="BL214" i="1" s="1"/>
  <c r="BG214" i="1"/>
  <c r="AN216" i="1"/>
  <c r="BK216" i="1" s="1"/>
  <c r="BG216" i="1"/>
  <c r="BE217" i="1"/>
  <c r="S218" i="1"/>
  <c r="BM227" i="1"/>
  <c r="BM233" i="1" s="1"/>
  <c r="AS233" i="1"/>
  <c r="AI228" i="1"/>
  <c r="BI228" i="1" s="1"/>
  <c r="BH230" i="1"/>
  <c r="AO230" i="1"/>
  <c r="BL230" i="1" s="1"/>
  <c r="Z293" i="1"/>
  <c r="Z237" i="1"/>
  <c r="BG234" i="1"/>
  <c r="BE236" i="1"/>
  <c r="BP236" i="1"/>
  <c r="BN236" i="1" s="1"/>
  <c r="BG240" i="1"/>
  <c r="AO240" i="1"/>
  <c r="BL240" i="1" s="1"/>
  <c r="AN240" i="1"/>
  <c r="BK240" i="1" s="1"/>
  <c r="AM240" i="1"/>
  <c r="Z245" i="1"/>
  <c r="BH247" i="1"/>
  <c r="AM247" i="1"/>
  <c r="AA253" i="1"/>
  <c r="AE250" i="1"/>
  <c r="BG259" i="1"/>
  <c r="AO259" i="1"/>
  <c r="BL259" i="1" s="1"/>
  <c r="AN259" i="1"/>
  <c r="BK259" i="1" s="1"/>
  <c r="AM259" i="1"/>
  <c r="AH218" i="1"/>
  <c r="BG219" i="1"/>
  <c r="Z223" i="1"/>
  <c r="Z226" i="1" s="1"/>
  <c r="S226" i="1"/>
  <c r="AN229" i="1"/>
  <c r="BK229" i="1" s="1"/>
  <c r="AM229" i="1"/>
  <c r="BG229" i="1"/>
  <c r="AO229" i="1"/>
  <c r="BL229" i="1" s="1"/>
  <c r="BG244" i="1"/>
  <c r="AO244" i="1"/>
  <c r="BL244" i="1" s="1"/>
  <c r="AN244" i="1"/>
  <c r="BK244" i="1" s="1"/>
  <c r="AM244" i="1"/>
  <c r="AE256" i="1"/>
  <c r="BH254" i="1"/>
  <c r="BH256" i="1" s="1"/>
  <c r="BO194" i="1"/>
  <c r="BN194" i="1" s="1"/>
  <c r="AA199" i="1"/>
  <c r="AE203" i="1"/>
  <c r="BH203" i="1" s="1"/>
  <c r="BH204" i="1" s="1"/>
  <c r="AG211" i="1"/>
  <c r="AL212" i="1"/>
  <c r="AS218" i="1"/>
  <c r="BM213" i="1"/>
  <c r="BM287" i="1" s="1"/>
  <c r="BG217" i="1"/>
  <c r="AO217" i="1"/>
  <c r="BL217" i="1" s="1"/>
  <c r="AT218" i="1"/>
  <c r="AA226" i="1"/>
  <c r="AS226" i="1"/>
  <c r="BI227" i="1"/>
  <c r="BP233" i="1"/>
  <c r="AM231" i="1"/>
  <c r="BG231" i="1"/>
  <c r="AO231" i="1"/>
  <c r="BL231" i="1" s="1"/>
  <c r="AN231" i="1"/>
  <c r="BK231" i="1" s="1"/>
  <c r="BM238" i="1"/>
  <c r="BM241" i="1" s="1"/>
  <c r="AS241" i="1"/>
  <c r="BE240" i="1"/>
  <c r="BP240" i="1"/>
  <c r="BN240" i="1" s="1"/>
  <c r="BP242" i="1"/>
  <c r="BP245" i="1" s="1"/>
  <c r="BD245" i="1"/>
  <c r="BH248" i="1"/>
  <c r="AM248" i="1"/>
  <c r="BG263" i="1"/>
  <c r="BL264" i="1"/>
  <c r="BO268" i="1"/>
  <c r="BN268" i="1" s="1"/>
  <c r="BE268" i="1"/>
  <c r="BI270" i="1"/>
  <c r="BC273" i="1"/>
  <c r="BO270" i="1"/>
  <c r="AE196" i="1"/>
  <c r="AO196" i="1" s="1"/>
  <c r="AM200" i="1"/>
  <c r="AU204" i="1"/>
  <c r="AS211" i="1"/>
  <c r="AM207" i="1"/>
  <c r="AA218" i="1"/>
  <c r="AM212" i="1"/>
  <c r="AG226" i="1"/>
  <c r="AI219" i="1"/>
  <c r="AT226" i="1"/>
  <c r="BC219" i="1"/>
  <c r="BM226" i="1"/>
  <c r="BE221" i="1"/>
  <c r="BO221" i="1"/>
  <c r="BN221" i="1" s="1"/>
  <c r="BG225" i="1"/>
  <c r="AO225" i="1"/>
  <c r="BL225" i="1" s="1"/>
  <c r="AN225" i="1"/>
  <c r="BK225" i="1" s="1"/>
  <c r="BP225" i="1"/>
  <c r="BN225" i="1" s="1"/>
  <c r="BE225" i="1"/>
  <c r="BG228" i="1"/>
  <c r="AN228" i="1"/>
  <c r="BK228" i="1" s="1"/>
  <c r="AO228" i="1"/>
  <c r="BL228" i="1" s="1"/>
  <c r="AO232" i="1"/>
  <c r="BL232" i="1" s="1"/>
  <c r="AN232" i="1"/>
  <c r="BK232" i="1" s="1"/>
  <c r="BG232" i="1"/>
  <c r="AL232" i="1"/>
  <c r="BJ232" i="1" s="1"/>
  <c r="BJ233" i="1" s="1"/>
  <c r="AJ233" i="1"/>
  <c r="BC237" i="1"/>
  <c r="BI274" i="1"/>
  <c r="V279" i="1"/>
  <c r="AD279" i="1"/>
  <c r="AG199" i="1"/>
  <c r="BH205" i="1"/>
  <c r="AE212" i="1"/>
  <c r="BD212" i="1"/>
  <c r="BE212" i="1" s="1"/>
  <c r="AI217" i="1"/>
  <c r="BI217" i="1" s="1"/>
  <c r="AH226" i="1"/>
  <c r="BE223" i="1"/>
  <c r="BO223" i="1"/>
  <c r="BN223" i="1" s="1"/>
  <c r="BD233" i="1"/>
  <c r="BN231" i="1"/>
  <c r="BH235" i="1"/>
  <c r="AM235" i="1"/>
  <c r="BD241" i="1"/>
  <c r="BP239" i="1"/>
  <c r="BK267" i="1"/>
  <c r="S278" i="1"/>
  <c r="Z274" i="1"/>
  <c r="BE215" i="1"/>
  <c r="AU226" i="1"/>
  <c r="AN222" i="1"/>
  <c r="BK222" i="1" s="1"/>
  <c r="S233" i="1"/>
  <c r="Z227" i="1"/>
  <c r="BE231" i="1"/>
  <c r="AA233" i="1"/>
  <c r="AA293" i="1"/>
  <c r="BP235" i="1"/>
  <c r="BG239" i="1"/>
  <c r="AI246" i="1"/>
  <c r="AI293" i="1" s="1"/>
  <c r="AG249" i="1"/>
  <c r="AM255" i="1"/>
  <c r="AO255" i="1"/>
  <c r="BL255" i="1" s="1"/>
  <c r="AN255" i="1"/>
  <c r="BK255" i="1" s="1"/>
  <c r="BG255" i="1"/>
  <c r="AS260" i="1"/>
  <c r="BM257" i="1"/>
  <c r="BM260" i="1" s="1"/>
  <c r="BG258" i="1"/>
  <c r="AB279" i="1"/>
  <c r="BM261" i="1"/>
  <c r="BM263" i="1" s="1"/>
  <c r="AS263" i="1"/>
  <c r="BP263" i="1"/>
  <c r="BO265" i="1"/>
  <c r="BE265" i="1"/>
  <c r="BG275" i="1"/>
  <c r="AO275" i="1"/>
  <c r="BL275" i="1" s="1"/>
  <c r="AE219" i="1"/>
  <c r="AM219" i="1" s="1"/>
  <c r="BD219" i="1"/>
  <c r="AI222" i="1"/>
  <c r="BI222" i="1" s="1"/>
  <c r="AO222" i="1"/>
  <c r="BL222" i="1" s="1"/>
  <c r="AE234" i="1"/>
  <c r="AG237" i="1"/>
  <c r="BI238" i="1"/>
  <c r="BI241" i="1" s="1"/>
  <c r="AA241" i="1"/>
  <c r="AE239" i="1"/>
  <c r="AO239" i="1" s="1"/>
  <c r="BL239" i="1" s="1"/>
  <c r="BN247" i="1"/>
  <c r="AG253" i="1"/>
  <c r="AI251" i="1"/>
  <c r="BI251" i="1" s="1"/>
  <c r="AE258" i="1"/>
  <c r="BH258" i="1" s="1"/>
  <c r="BH260" i="1" s="1"/>
  <c r="AA260" i="1"/>
  <c r="AT263" i="1"/>
  <c r="BC261" i="1"/>
  <c r="BN262" i="1"/>
  <c r="AR279" i="1"/>
  <c r="BP265" i="1"/>
  <c r="BD266" i="1"/>
  <c r="T279" i="1"/>
  <c r="BH227" i="1"/>
  <c r="AE233" i="1"/>
  <c r="BC233" i="1"/>
  <c r="BE229" i="1"/>
  <c r="BE232" i="1"/>
  <c r="BI237" i="1"/>
  <c r="AN236" i="1"/>
  <c r="BK236" i="1" s="1"/>
  <c r="AM236" i="1"/>
  <c r="BG236" i="1"/>
  <c r="AO238" i="1"/>
  <c r="AN238" i="1"/>
  <c r="Z241" i="1"/>
  <c r="AJ241" i="1"/>
  <c r="AL238" i="1"/>
  <c r="BG238" i="1"/>
  <c r="BO239" i="1"/>
  <c r="BN239" i="1" s="1"/>
  <c r="BE239" i="1"/>
  <c r="BO242" i="1"/>
  <c r="BC245" i="1"/>
  <c r="BE242" i="1"/>
  <c r="AO243" i="1"/>
  <c r="BL243" i="1" s="1"/>
  <c r="BG243" i="1"/>
  <c r="AN243" i="1"/>
  <c r="BK243" i="1" s="1"/>
  <c r="BO244" i="1"/>
  <c r="BN244" i="1" s="1"/>
  <c r="BE244" i="1"/>
  <c r="BO249" i="1"/>
  <c r="BN246" i="1"/>
  <c r="AO248" i="1"/>
  <c r="BL248" i="1" s="1"/>
  <c r="AO252" i="1"/>
  <c r="BL252" i="1" s="1"/>
  <c r="BG252" i="1"/>
  <c r="AN252" i="1"/>
  <c r="BK252" i="1" s="1"/>
  <c r="AM252" i="1"/>
  <c r="BJ256" i="1"/>
  <c r="BP255" i="1"/>
  <c r="BN255" i="1" s="1"/>
  <c r="BD256" i="1"/>
  <c r="BP259" i="1"/>
  <c r="BN259" i="1" s="1"/>
  <c r="BE259" i="1"/>
  <c r="BI261" i="1"/>
  <c r="BI263" i="1" s="1"/>
  <c r="AG263" i="1"/>
  <c r="AE269" i="1"/>
  <c r="BH267" i="1"/>
  <c r="BH269" i="1" s="1"/>
  <c r="AO267" i="1"/>
  <c r="BG269" i="1"/>
  <c r="BA279" i="1"/>
  <c r="U279" i="1"/>
  <c r="BO274" i="1"/>
  <c r="BE274" i="1"/>
  <c r="AW279" i="1"/>
  <c r="BC278" i="1"/>
  <c r="BE227" i="1"/>
  <c r="BO227" i="1"/>
  <c r="BO229" i="1"/>
  <c r="BN229" i="1" s="1"/>
  <c r="AI230" i="1"/>
  <c r="BI230" i="1" s="1"/>
  <c r="BO232" i="1"/>
  <c r="BN232" i="1" s="1"/>
  <c r="S293" i="1"/>
  <c r="S237" i="1"/>
  <c r="AI237" i="1"/>
  <c r="AU293" i="1"/>
  <c r="AU237" i="1"/>
  <c r="BD234" i="1"/>
  <c r="BC238" i="1"/>
  <c r="AT241" i="1"/>
  <c r="BH242" i="1"/>
  <c r="BH245" i="1" s="1"/>
  <c r="AE245" i="1"/>
  <c r="AN242" i="1"/>
  <c r="BN243" i="1"/>
  <c r="AA249" i="1"/>
  <c r="BL246" i="1"/>
  <c r="Z253" i="1"/>
  <c r="BM254" i="1"/>
  <c r="BM256" i="1" s="1"/>
  <c r="AS256" i="1"/>
  <c r="AE266" i="1"/>
  <c r="AM264" i="1"/>
  <c r="AU273" i="1"/>
  <c r="BD270" i="1"/>
  <c r="BE270" i="1" s="1"/>
  <c r="BE273" i="1" s="1"/>
  <c r="AL274" i="1"/>
  <c r="AJ278" i="1"/>
  <c r="AC279" i="1"/>
  <c r="AG293" i="1"/>
  <c r="AO235" i="1"/>
  <c r="BL235" i="1" s="1"/>
  <c r="AU241" i="1"/>
  <c r="AG245" i="1"/>
  <c r="AO242" i="1"/>
  <c r="S249" i="1"/>
  <c r="AJ249" i="1"/>
  <c r="BH246" i="1"/>
  <c r="AO247" i="1"/>
  <c r="BL247" i="1" s="1"/>
  <c r="BG250" i="1"/>
  <c r="AI254" i="1"/>
  <c r="AM254" i="1" s="1"/>
  <c r="AG256" i="1"/>
  <c r="AA256" i="1"/>
  <c r="BC260" i="1"/>
  <c r="AH263" i="1"/>
  <c r="AE262" i="1"/>
  <c r="BH262" i="1" s="1"/>
  <c r="AA263" i="1"/>
  <c r="BC264" i="1"/>
  <c r="AT266" i="1"/>
  <c r="BM266" i="1"/>
  <c r="AJ266" i="1"/>
  <c r="AG269" i="1"/>
  <c r="AI267" i="1"/>
  <c r="AM267" i="1" s="1"/>
  <c r="AM269" i="1" s="1"/>
  <c r="AM271" i="1"/>
  <c r="AP279" i="1"/>
  <c r="AA278" i="1"/>
  <c r="W279" i="1"/>
  <c r="AH293" i="1"/>
  <c r="AS245" i="1"/>
  <c r="BM242" i="1"/>
  <c r="BM245" i="1" s="1"/>
  <c r="AI244" i="1"/>
  <c r="BI244" i="1" s="1"/>
  <c r="AJ245" i="1"/>
  <c r="AH253" i="1"/>
  <c r="AI250" i="1"/>
  <c r="BG251" i="1"/>
  <c r="AO251" i="1"/>
  <c r="BL251" i="1" s="1"/>
  <c r="AJ256" i="1"/>
  <c r="S263" i="1"/>
  <c r="BJ261" i="1"/>
  <c r="BJ263" i="1" s="1"/>
  <c r="S266" i="1"/>
  <c r="BP266" i="1"/>
  <c r="AM268" i="1"/>
  <c r="AO270" i="1"/>
  <c r="AN270" i="1"/>
  <c r="BG270" i="1"/>
  <c r="AM270" i="1"/>
  <c r="BJ270" i="1"/>
  <c r="BJ273" i="1" s="1"/>
  <c r="AN271" i="1"/>
  <c r="BK271" i="1" s="1"/>
  <c r="BF271" i="1" s="1"/>
  <c r="AY279" i="1"/>
  <c r="AI275" i="1"/>
  <c r="BI275" i="1" s="1"/>
  <c r="BO275" i="1"/>
  <c r="AN276" i="1"/>
  <c r="BK276" i="1" s="1"/>
  <c r="AO276" i="1"/>
  <c r="BL276" i="1" s="1"/>
  <c r="BG277" i="1"/>
  <c r="AO277" i="1"/>
  <c r="BL277" i="1" s="1"/>
  <c r="AN277" i="1"/>
  <c r="BK277" i="1" s="1"/>
  <c r="AM277" i="1"/>
  <c r="X279" i="1"/>
  <c r="AS293" i="1"/>
  <c r="BC249" i="1"/>
  <c r="BJ249" i="1"/>
  <c r="AU253" i="1"/>
  <c r="BD250" i="1"/>
  <c r="AL256" i="1"/>
  <c r="BC256" i="1"/>
  <c r="BO254" i="1"/>
  <c r="BJ257" i="1"/>
  <c r="BJ260" i="1" s="1"/>
  <c r="AL260" i="1"/>
  <c r="AN261" i="1"/>
  <c r="BE262" i="1"/>
  <c r="AN264" i="1"/>
  <c r="BG264" i="1"/>
  <c r="BJ264" i="1"/>
  <c r="BJ266" i="1" s="1"/>
  <c r="AL266" i="1"/>
  <c r="AE273" i="1"/>
  <c r="BH270" i="1"/>
  <c r="BH273" i="1" s="1"/>
  <c r="AM276" i="1"/>
  <c r="AK279" i="1"/>
  <c r="T283" i="1"/>
  <c r="BE243" i="1"/>
  <c r="AE249" i="1"/>
  <c r="AN246" i="1"/>
  <c r="AN248" i="1"/>
  <c r="BK248" i="1" s="1"/>
  <c r="BG248" i="1"/>
  <c r="BE248" i="1"/>
  <c r="BE249" i="1" s="1"/>
  <c r="AN250" i="1"/>
  <c r="BJ253" i="1"/>
  <c r="BC253" i="1"/>
  <c r="BO250" i="1"/>
  <c r="AL253" i="1"/>
  <c r="BG254" i="1"/>
  <c r="Z256" i="1"/>
  <c r="AN254" i="1"/>
  <c r="BE255" i="1"/>
  <c r="AN257" i="1"/>
  <c r="BG265" i="1"/>
  <c r="AO265" i="1"/>
  <c r="BL265" i="1" s="1"/>
  <c r="AN265" i="1"/>
  <c r="BK265" i="1" s="1"/>
  <c r="AM265" i="1"/>
  <c r="Z269" i="1"/>
  <c r="AL269" i="1"/>
  <c r="BJ267" i="1"/>
  <c r="BJ269" i="1" s="1"/>
  <c r="AG273" i="1"/>
  <c r="BM278" i="1"/>
  <c r="AV279" i="1"/>
  <c r="BB279" i="1"/>
  <c r="U283" i="1"/>
  <c r="J283" i="1"/>
  <c r="P283" i="1"/>
  <c r="AF279" i="1"/>
  <c r="AT269" i="1"/>
  <c r="BC267" i="1"/>
  <c r="BH278" i="1"/>
  <c r="AU278" i="1"/>
  <c r="BD275" i="1"/>
  <c r="AQ279" i="1"/>
  <c r="AF283" i="1"/>
  <c r="S260" i="1"/>
  <c r="AU260" i="1"/>
  <c r="BD257" i="1"/>
  <c r="AA266" i="1"/>
  <c r="AU266" i="1"/>
  <c r="AS273" i="1"/>
  <c r="BM270" i="1"/>
  <c r="BM273" i="1" s="1"/>
  <c r="AG278" i="1"/>
  <c r="AS278" i="1"/>
  <c r="AZ279" i="1"/>
  <c r="V283" i="1"/>
  <c r="AB283" i="1"/>
  <c r="S256" i="1"/>
  <c r="BH261" i="1"/>
  <c r="AS266" i="1"/>
  <c r="AA269" i="1"/>
  <c r="AN268" i="1"/>
  <c r="BK268" i="1" s="1"/>
  <c r="BF268" i="1" s="1"/>
  <c r="AX279" i="1"/>
  <c r="Y279" i="1"/>
  <c r="AC283" i="1"/>
  <c r="AM127" i="1" l="1"/>
  <c r="AM261" i="1"/>
  <c r="BF118" i="1"/>
  <c r="BF107" i="1"/>
  <c r="BF95" i="1"/>
  <c r="AM126" i="1"/>
  <c r="AM84" i="1"/>
  <c r="BI15" i="1"/>
  <c r="BI17" i="1" s="1"/>
  <c r="AI127" i="1"/>
  <c r="BE110" i="1"/>
  <c r="BE60" i="1"/>
  <c r="BE62" i="1" s="1"/>
  <c r="AO15" i="1"/>
  <c r="BL15" i="1" s="1"/>
  <c r="BL17" i="1" s="1"/>
  <c r="AI47" i="1"/>
  <c r="Z287" i="1"/>
  <c r="AM232" i="1"/>
  <c r="AM165" i="1"/>
  <c r="AM238" i="1"/>
  <c r="BF191" i="1"/>
  <c r="BF215" i="1"/>
  <c r="AM138" i="1"/>
  <c r="BI134" i="1"/>
  <c r="BI105" i="1"/>
  <c r="BF49" i="1"/>
  <c r="BF69" i="1"/>
  <c r="BD291" i="1"/>
  <c r="BF103" i="1"/>
  <c r="BD289" i="1"/>
  <c r="BI34" i="1"/>
  <c r="BF32" i="1"/>
  <c r="BE254" i="1"/>
  <c r="BE256" i="1" s="1"/>
  <c r="BF276" i="1"/>
  <c r="AM243" i="1"/>
  <c r="AM245" i="1" s="1"/>
  <c r="BF247" i="1"/>
  <c r="AM272" i="1"/>
  <c r="BH233" i="1"/>
  <c r="BI273" i="1"/>
  <c r="BF208" i="1"/>
  <c r="BF197" i="1"/>
  <c r="AM178" i="1"/>
  <c r="BF152" i="1"/>
  <c r="AM157" i="1"/>
  <c r="AI134" i="1"/>
  <c r="AI51" i="1"/>
  <c r="BF79" i="1"/>
  <c r="AI34" i="1"/>
  <c r="AM257" i="1"/>
  <c r="AI260" i="1"/>
  <c r="AI273" i="1"/>
  <c r="BF259" i="1"/>
  <c r="BF209" i="1"/>
  <c r="AJ283" i="1"/>
  <c r="BF160" i="1"/>
  <c r="BF126" i="1"/>
  <c r="AL54" i="1"/>
  <c r="BF64" i="1"/>
  <c r="AM32" i="1"/>
  <c r="BI245" i="1"/>
  <c r="BF222" i="1"/>
  <c r="AU283" i="1"/>
  <c r="BF75" i="1"/>
  <c r="BF108" i="1"/>
  <c r="BE77" i="1"/>
  <c r="BF70" i="1"/>
  <c r="BF68" i="1"/>
  <c r="BI86" i="1"/>
  <c r="AN24" i="1"/>
  <c r="BF85" i="1"/>
  <c r="BK77" i="1"/>
  <c r="AM117" i="1"/>
  <c r="BD186" i="1"/>
  <c r="BF243" i="1"/>
  <c r="BF255" i="1"/>
  <c r="AM239" i="1"/>
  <c r="BF228" i="1"/>
  <c r="BF225" i="1"/>
  <c r="AM217" i="1"/>
  <c r="AG283" i="1"/>
  <c r="AM205" i="1"/>
  <c r="BF155" i="1"/>
  <c r="Z119" i="1"/>
  <c r="BE72" i="1"/>
  <c r="BF112" i="1"/>
  <c r="BI44" i="1"/>
  <c r="BF97" i="1"/>
  <c r="BI299" i="1"/>
  <c r="AM15" i="1"/>
  <c r="AM17" i="1" s="1"/>
  <c r="BH114" i="1"/>
  <c r="BD296" i="1"/>
  <c r="BP154" i="1"/>
  <c r="BP296" i="1" s="1"/>
  <c r="AN258" i="1"/>
  <c r="BK258" i="1" s="1"/>
  <c r="AI245" i="1"/>
  <c r="AM228" i="1"/>
  <c r="BI233" i="1"/>
  <c r="AN187" i="1"/>
  <c r="BC285" i="1"/>
  <c r="BI211" i="1"/>
  <c r="BF178" i="1"/>
  <c r="BF190" i="1"/>
  <c r="AO125" i="1"/>
  <c r="BF148" i="1"/>
  <c r="AM161" i="1"/>
  <c r="AM110" i="1"/>
  <c r="AM114" i="1" s="1"/>
  <c r="BF46" i="1"/>
  <c r="AO115" i="1"/>
  <c r="BF102" i="1"/>
  <c r="BC91" i="1"/>
  <c r="AM91" i="1"/>
  <c r="BF13" i="1"/>
  <c r="BF139" i="1"/>
  <c r="BF93" i="1"/>
  <c r="BF39" i="1"/>
  <c r="BH294" i="1"/>
  <c r="BP248" i="1"/>
  <c r="BD249" i="1"/>
  <c r="AM112" i="1"/>
  <c r="BD109" i="1"/>
  <c r="AM258" i="1"/>
  <c r="BF244" i="1"/>
  <c r="AM220" i="1"/>
  <c r="BF201" i="1"/>
  <c r="BI295" i="1"/>
  <c r="AM142" i="1"/>
  <c r="AA283" i="1"/>
  <c r="AI290" i="1"/>
  <c r="BN112" i="1"/>
  <c r="AM43" i="1"/>
  <c r="AL23" i="1"/>
  <c r="AI294" i="1"/>
  <c r="Z298" i="1"/>
  <c r="AM34" i="1"/>
  <c r="AL289" i="1"/>
  <c r="AI20" i="1"/>
  <c r="AM123" i="1"/>
  <c r="BI123" i="1"/>
  <c r="BF123" i="1" s="1"/>
  <c r="BE245" i="1"/>
  <c r="BE218" i="1"/>
  <c r="AI211" i="1"/>
  <c r="AT283" i="1"/>
  <c r="BF193" i="1"/>
  <c r="AM160" i="1"/>
  <c r="BF168" i="1"/>
  <c r="BF142" i="1"/>
  <c r="AH283" i="1"/>
  <c r="BE87" i="1"/>
  <c r="BE91" i="1" s="1"/>
  <c r="BF153" i="1"/>
  <c r="BG115" i="1"/>
  <c r="BF80" i="1"/>
  <c r="BF56" i="1"/>
  <c r="AM73" i="1"/>
  <c r="BH18" i="1"/>
  <c r="BH20" i="1" s="1"/>
  <c r="BF43" i="1"/>
  <c r="BF84" i="1"/>
  <c r="BG86" i="1"/>
  <c r="Z17" i="1"/>
  <c r="BF12" i="1"/>
  <c r="BP135" i="1"/>
  <c r="BD137" i="1"/>
  <c r="BD44" i="1"/>
  <c r="BP42" i="1"/>
  <c r="BP44" i="1" s="1"/>
  <c r="AT279" i="1"/>
  <c r="AM260" i="1"/>
  <c r="BF248" i="1"/>
  <c r="AH279" i="1"/>
  <c r="BF231" i="1"/>
  <c r="BF229" i="1"/>
  <c r="BF179" i="1"/>
  <c r="AM179" i="1"/>
  <c r="BF172" i="1"/>
  <c r="AM44" i="1"/>
  <c r="BF94" i="1"/>
  <c r="BF122" i="1"/>
  <c r="BE114" i="1"/>
  <c r="AM80" i="1"/>
  <c r="BF58" i="1"/>
  <c r="BG15" i="1"/>
  <c r="BF65" i="1"/>
  <c r="BF111" i="1"/>
  <c r="AM86" i="1"/>
  <c r="BF16" i="1"/>
  <c r="AI291" i="1"/>
  <c r="BF53" i="1"/>
  <c r="BF272" i="1"/>
  <c r="BD81" i="1"/>
  <c r="BP78" i="1"/>
  <c r="BP81" i="1" s="1"/>
  <c r="AM213" i="1"/>
  <c r="AM218" i="1" s="1"/>
  <c r="H283" i="2"/>
  <c r="H279" i="2"/>
  <c r="J279" i="2"/>
  <c r="BL38" i="1"/>
  <c r="BL196" i="1"/>
  <c r="BL106" i="1"/>
  <c r="AI195" i="1"/>
  <c r="BI187" i="1"/>
  <c r="BI195" i="1" s="1"/>
  <c r="BP187" i="1"/>
  <c r="BD195" i="1"/>
  <c r="BE187" i="1"/>
  <c r="BE195" i="1" s="1"/>
  <c r="BO218" i="1"/>
  <c r="BM285" i="1"/>
  <c r="BM174" i="1"/>
  <c r="AI292" i="1"/>
  <c r="AI156" i="1"/>
  <c r="BI150" i="1"/>
  <c r="Z124" i="1"/>
  <c r="AM120" i="1"/>
  <c r="AM124" i="1" s="1"/>
  <c r="BG120" i="1"/>
  <c r="AO120" i="1"/>
  <c r="AN120" i="1"/>
  <c r="AE284" i="1"/>
  <c r="AE109" i="1"/>
  <c r="BH105" i="1"/>
  <c r="BO91" i="1"/>
  <c r="AE299" i="1"/>
  <c r="BH50" i="1"/>
  <c r="BH299" i="1" s="1"/>
  <c r="AE295" i="1"/>
  <c r="BH169" i="1"/>
  <c r="BH295" i="1" s="1"/>
  <c r="BG77" i="1"/>
  <c r="BI47" i="1"/>
  <c r="AE298" i="1"/>
  <c r="AO40" i="1"/>
  <c r="AO41" i="1" s="1"/>
  <c r="BH40" i="1"/>
  <c r="BH298" i="1" s="1"/>
  <c r="AO21" i="1"/>
  <c r="AE23" i="1"/>
  <c r="BH21" i="1"/>
  <c r="BH23" i="1" s="1"/>
  <c r="BC143" i="1"/>
  <c r="BO138" i="1"/>
  <c r="BE138" i="1"/>
  <c r="BE143" i="1" s="1"/>
  <c r="BG26" i="1"/>
  <c r="BK100" i="1"/>
  <c r="BK104" i="1" s="1"/>
  <c r="AN104" i="1"/>
  <c r="BK250" i="1"/>
  <c r="BK253" i="1" s="1"/>
  <c r="AN253" i="1"/>
  <c r="AN266" i="1"/>
  <c r="BK264" i="1"/>
  <c r="BK266" i="1" s="1"/>
  <c r="BO256" i="1"/>
  <c r="BN254" i="1"/>
  <c r="BN256" i="1" s="1"/>
  <c r="BF277" i="1"/>
  <c r="AO273" i="1"/>
  <c r="BL270" i="1"/>
  <c r="BL273" i="1" s="1"/>
  <c r="AA279" i="1"/>
  <c r="BE238" i="1"/>
  <c r="BE241" i="1" s="1"/>
  <c r="BC241" i="1"/>
  <c r="BO238" i="1"/>
  <c r="BN227" i="1"/>
  <c r="BN233" i="1" s="1"/>
  <c r="BO233" i="1"/>
  <c r="BN274" i="1"/>
  <c r="BO278" i="1"/>
  <c r="BF252" i="1"/>
  <c r="BG241" i="1"/>
  <c r="AO241" i="1"/>
  <c r="BL238" i="1"/>
  <c r="BL241" i="1" s="1"/>
  <c r="AO262" i="1"/>
  <c r="BH239" i="1"/>
  <c r="BH241" i="1" s="1"/>
  <c r="AE241" i="1"/>
  <c r="AM251" i="1"/>
  <c r="Z233" i="1"/>
  <c r="BG227" i="1"/>
  <c r="AO227" i="1"/>
  <c r="AM227" i="1"/>
  <c r="AN227" i="1"/>
  <c r="S279" i="1"/>
  <c r="BC293" i="1"/>
  <c r="BO219" i="1"/>
  <c r="BC226" i="1"/>
  <c r="BE219" i="1"/>
  <c r="BE226" i="1" s="1"/>
  <c r="BO273" i="1"/>
  <c r="BG260" i="1"/>
  <c r="AL218" i="1"/>
  <c r="BJ212" i="1"/>
  <c r="BP256" i="1"/>
  <c r="BF214" i="1"/>
  <c r="BO205" i="1"/>
  <c r="BC211" i="1"/>
  <c r="BE205" i="1"/>
  <c r="BE211" i="1" s="1"/>
  <c r="BK187" i="1"/>
  <c r="BF224" i="1"/>
  <c r="BI196" i="1"/>
  <c r="BI199" i="1" s="1"/>
  <c r="AI199" i="1"/>
  <c r="AL293" i="1"/>
  <c r="BJ234" i="1"/>
  <c r="AL237" i="1"/>
  <c r="AN196" i="1"/>
  <c r="AE297" i="1"/>
  <c r="BH184" i="1"/>
  <c r="BH297" i="1" s="1"/>
  <c r="BL204" i="1"/>
  <c r="BF181" i="1"/>
  <c r="Z295" i="1"/>
  <c r="AO169" i="1"/>
  <c r="AN169" i="1"/>
  <c r="AM169" i="1"/>
  <c r="BG169" i="1"/>
  <c r="BD285" i="1"/>
  <c r="BP163" i="1"/>
  <c r="BD174" i="1"/>
  <c r="AO256" i="1"/>
  <c r="BF171" i="1"/>
  <c r="BF210" i="1"/>
  <c r="AL287" i="1"/>
  <c r="AE195" i="1"/>
  <c r="BH187" i="1"/>
  <c r="AM187" i="1"/>
  <c r="BF158" i="1"/>
  <c r="BG162" i="1"/>
  <c r="BC134" i="1"/>
  <c r="BE131" i="1"/>
  <c r="BE134" i="1" s="1"/>
  <c r="BO131" i="1"/>
  <c r="AL199" i="1"/>
  <c r="BJ196" i="1"/>
  <c r="BJ199" i="1" s="1"/>
  <c r="BF182" i="1"/>
  <c r="AI295" i="1"/>
  <c r="BF164" i="1"/>
  <c r="AL124" i="1"/>
  <c r="BJ120" i="1"/>
  <c r="BJ124" i="1" s="1"/>
  <c r="BD127" i="1"/>
  <c r="BP125" i="1"/>
  <c r="BP127" i="1" s="1"/>
  <c r="BJ73" i="1"/>
  <c r="BJ77" i="1" s="1"/>
  <c r="AL77" i="1"/>
  <c r="AO206" i="1"/>
  <c r="BL206" i="1" s="1"/>
  <c r="BG206" i="1"/>
  <c r="AN206" i="1"/>
  <c r="BK206" i="1" s="1"/>
  <c r="AM206" i="1"/>
  <c r="AM211" i="1" s="1"/>
  <c r="BF180" i="1"/>
  <c r="AL174" i="1"/>
  <c r="BF133" i="1"/>
  <c r="BF121" i="1"/>
  <c r="BG114" i="1"/>
  <c r="AL284" i="1"/>
  <c r="BJ105" i="1"/>
  <c r="AL109" i="1"/>
  <c r="BF145" i="1"/>
  <c r="BI127" i="1"/>
  <c r="BP63" i="1"/>
  <c r="BP66" i="1" s="1"/>
  <c r="BD66" i="1"/>
  <c r="BO294" i="1"/>
  <c r="BN9" i="1"/>
  <c r="BO149" i="1"/>
  <c r="AO114" i="1"/>
  <c r="BL110" i="1"/>
  <c r="BL114" i="1" s="1"/>
  <c r="BC86" i="1"/>
  <c r="BE82" i="1"/>
  <c r="BE86" i="1" s="1"/>
  <c r="BO82" i="1"/>
  <c r="BN73" i="1"/>
  <c r="BN77" i="1" s="1"/>
  <c r="BG17" i="1"/>
  <c r="BK87" i="1"/>
  <c r="BK91" i="1" s="1"/>
  <c r="AN91" i="1"/>
  <c r="AM59" i="1"/>
  <c r="BI11" i="1"/>
  <c r="BI14" i="1" s="1"/>
  <c r="AI14" i="1"/>
  <c r="BP131" i="1"/>
  <c r="BP134" i="1" s="1"/>
  <c r="BD134" i="1"/>
  <c r="AM106" i="1"/>
  <c r="BF74" i="1"/>
  <c r="AL59" i="1"/>
  <c r="BJ55" i="1"/>
  <c r="BJ59" i="1" s="1"/>
  <c r="BC41" i="1"/>
  <c r="BE38" i="1"/>
  <c r="BO38" i="1"/>
  <c r="BM289" i="1"/>
  <c r="BM10" i="1"/>
  <c r="AI174" i="1"/>
  <c r="BM290" i="1"/>
  <c r="BM47" i="1"/>
  <c r="BN11" i="1"/>
  <c r="BN14" i="1" s="1"/>
  <c r="BO14" i="1"/>
  <c r="BM284" i="1"/>
  <c r="BM109" i="1"/>
  <c r="BF96" i="1"/>
  <c r="BG36" i="1"/>
  <c r="AO36" i="1"/>
  <c r="BL36" i="1" s="1"/>
  <c r="AN36" i="1"/>
  <c r="BK36" i="1" s="1"/>
  <c r="AM36" i="1"/>
  <c r="AM37" i="1" s="1"/>
  <c r="BJ15" i="1"/>
  <c r="BJ17" i="1" s="1"/>
  <c r="AL17" i="1"/>
  <c r="BL100" i="1"/>
  <c r="BL104" i="1" s="1"/>
  <c r="AO104" i="1"/>
  <c r="AM28" i="1"/>
  <c r="BH34" i="1"/>
  <c r="BF8" i="1"/>
  <c r="AO17" i="1"/>
  <c r="BL72" i="1"/>
  <c r="AM30" i="1"/>
  <c r="BO23" i="1"/>
  <c r="BN21" i="1"/>
  <c r="BN23" i="1" s="1"/>
  <c r="AE226" i="1"/>
  <c r="BH219" i="1"/>
  <c r="BH226" i="1" s="1"/>
  <c r="BD287" i="1"/>
  <c r="AN135" i="1"/>
  <c r="BG135" i="1"/>
  <c r="AM135" i="1"/>
  <c r="AM137" i="1" s="1"/>
  <c r="Z137" i="1"/>
  <c r="AO135" i="1"/>
  <c r="AI137" i="1"/>
  <c r="BI135" i="1"/>
  <c r="BI137" i="1" s="1"/>
  <c r="BC124" i="1"/>
  <c r="BO120" i="1"/>
  <c r="BE120" i="1"/>
  <c r="BE124" i="1" s="1"/>
  <c r="BG23" i="1"/>
  <c r="AN14" i="1"/>
  <c r="BK11" i="1"/>
  <c r="BK14" i="1" s="1"/>
  <c r="BD278" i="1"/>
  <c r="BP275" i="1"/>
  <c r="BP278" i="1" s="1"/>
  <c r="BG256" i="1"/>
  <c r="BH249" i="1"/>
  <c r="BP270" i="1"/>
  <c r="BP273" i="1" s="1"/>
  <c r="BD273" i="1"/>
  <c r="AN245" i="1"/>
  <c r="BK242" i="1"/>
  <c r="BE233" i="1"/>
  <c r="BN242" i="1"/>
  <c r="BN245" i="1" s="1"/>
  <c r="BO245" i="1"/>
  <c r="BJ238" i="1"/>
  <c r="BJ241" i="1" s="1"/>
  <c r="AL241" i="1"/>
  <c r="BF236" i="1"/>
  <c r="AM262" i="1"/>
  <c r="AM263" i="1" s="1"/>
  <c r="AE260" i="1"/>
  <c r="AL233" i="1"/>
  <c r="BF275" i="1"/>
  <c r="BP241" i="1"/>
  <c r="BK269" i="1"/>
  <c r="BP212" i="1"/>
  <c r="BP218" i="1" s="1"/>
  <c r="BD218" i="1"/>
  <c r="BI278" i="1"/>
  <c r="AO266" i="1"/>
  <c r="BH250" i="1"/>
  <c r="BH253" i="1" s="1"/>
  <c r="AE253" i="1"/>
  <c r="AO250" i="1"/>
  <c r="AM250" i="1"/>
  <c r="BG293" i="1"/>
  <c r="BG237" i="1"/>
  <c r="AM230" i="1"/>
  <c r="AN219" i="1"/>
  <c r="AM201" i="1"/>
  <c r="BF189" i="1"/>
  <c r="BF194" i="1"/>
  <c r="BL205" i="1"/>
  <c r="BL211" i="1" s="1"/>
  <c r="BF202" i="1"/>
  <c r="BL187" i="1"/>
  <c r="BF170" i="1"/>
  <c r="BI157" i="1"/>
  <c r="BI162" i="1" s="1"/>
  <c r="AI162" i="1"/>
  <c r="BF151" i="1"/>
  <c r="BL256" i="1"/>
  <c r="BF176" i="1"/>
  <c r="BK165" i="1"/>
  <c r="AM154" i="1"/>
  <c r="AM296" i="1" s="1"/>
  <c r="AN154" i="1"/>
  <c r="AN156" i="1" s="1"/>
  <c r="BG154" i="1"/>
  <c r="Z156" i="1"/>
  <c r="AO154" i="1"/>
  <c r="AO156" i="1" s="1"/>
  <c r="Z296" i="1"/>
  <c r="BE128" i="1"/>
  <c r="BE130" i="1" s="1"/>
  <c r="BO128" i="1"/>
  <c r="BC130" i="1"/>
  <c r="BI175" i="1"/>
  <c r="AI186" i="1"/>
  <c r="AM175" i="1"/>
  <c r="BF221" i="1"/>
  <c r="BG48" i="1"/>
  <c r="AO48" i="1"/>
  <c r="AN48" i="1"/>
  <c r="AM48" i="1"/>
  <c r="Z51" i="1"/>
  <c r="AM164" i="1"/>
  <c r="BF146" i="1"/>
  <c r="BG144" i="1"/>
  <c r="AO144" i="1"/>
  <c r="Z149" i="1"/>
  <c r="AN144" i="1"/>
  <c r="AM144" i="1"/>
  <c r="AM149" i="1" s="1"/>
  <c r="AE134" i="1"/>
  <c r="BH131" i="1"/>
  <c r="BH134" i="1" s="1"/>
  <c r="AM76" i="1"/>
  <c r="AM77" i="1" s="1"/>
  <c r="AE285" i="1"/>
  <c r="BH163" i="1"/>
  <c r="AE174" i="1"/>
  <c r="AL143" i="1"/>
  <c r="BJ138" i="1"/>
  <c r="BJ143" i="1" s="1"/>
  <c r="BG131" i="1"/>
  <c r="AO131" i="1"/>
  <c r="AN131" i="1"/>
  <c r="AM131" i="1"/>
  <c r="AM134" i="1" s="1"/>
  <c r="Z134" i="1"/>
  <c r="BJ115" i="1"/>
  <c r="BJ119" i="1" s="1"/>
  <c r="AL119" i="1"/>
  <c r="BC290" i="1"/>
  <c r="BE45" i="1"/>
  <c r="BO45" i="1"/>
  <c r="BC47" i="1"/>
  <c r="BJ174" i="1"/>
  <c r="BG72" i="1"/>
  <c r="AN52" i="1"/>
  <c r="Z54" i="1"/>
  <c r="AM52" i="1"/>
  <c r="AM54" i="1" s="1"/>
  <c r="BG52" i="1"/>
  <c r="AO52" i="1"/>
  <c r="AL290" i="1"/>
  <c r="BJ45" i="1"/>
  <c r="AL47" i="1"/>
  <c r="BJ295" i="1"/>
  <c r="BD149" i="1"/>
  <c r="BP144" i="1"/>
  <c r="BP149" i="1" s="1"/>
  <c r="BH137" i="1"/>
  <c r="BF116" i="1"/>
  <c r="BI294" i="1"/>
  <c r="BF132" i="1"/>
  <c r="AE127" i="1"/>
  <c r="AN125" i="1"/>
  <c r="BH125" i="1"/>
  <c r="BH127" i="1" s="1"/>
  <c r="BC59" i="1"/>
  <c r="BE55" i="1"/>
  <c r="BE59" i="1" s="1"/>
  <c r="BO55" i="1"/>
  <c r="Z299" i="1"/>
  <c r="AO50" i="1"/>
  <c r="AN50" i="1"/>
  <c r="AM50" i="1"/>
  <c r="AM299" i="1" s="1"/>
  <c r="BG50" i="1"/>
  <c r="Z20" i="1"/>
  <c r="BG18" i="1"/>
  <c r="AO18" i="1"/>
  <c r="AM18" i="1"/>
  <c r="AM20" i="1" s="1"/>
  <c r="AN18" i="1"/>
  <c r="AE289" i="1"/>
  <c r="AN7" i="1"/>
  <c r="BH7" i="1"/>
  <c r="AE10" i="1"/>
  <c r="AO7" i="1"/>
  <c r="AO91" i="1"/>
  <c r="BL87" i="1"/>
  <c r="BL91" i="1" s="1"/>
  <c r="BF61" i="1"/>
  <c r="BK55" i="1"/>
  <c r="BK59" i="1" s="1"/>
  <c r="AN59" i="1"/>
  <c r="BK31" i="1"/>
  <c r="BK34" i="1" s="1"/>
  <c r="AN34" i="1"/>
  <c r="BN119" i="1"/>
  <c r="AN106" i="1"/>
  <c r="AO77" i="1"/>
  <c r="BL73" i="1"/>
  <c r="BL77" i="1" s="1"/>
  <c r="AM38" i="1"/>
  <c r="BE24" i="1"/>
  <c r="BE26" i="1" s="1"/>
  <c r="BO24" i="1"/>
  <c r="BC26" i="1"/>
  <c r="AI285" i="1"/>
  <c r="BP104" i="1"/>
  <c r="BI35" i="1"/>
  <c r="BI37" i="1" s="1"/>
  <c r="AI37" i="1"/>
  <c r="BJ31" i="1"/>
  <c r="BJ34" i="1" s="1"/>
  <c r="AL34" i="1"/>
  <c r="BJ24" i="1"/>
  <c r="BJ26" i="1" s="1"/>
  <c r="AL26" i="1"/>
  <c r="BF19" i="1"/>
  <c r="BE294" i="1"/>
  <c r="AO72" i="1"/>
  <c r="BG30" i="1"/>
  <c r="BF22" i="1"/>
  <c r="AN262" i="1"/>
  <c r="BK262" i="1" s="1"/>
  <c r="AE293" i="1"/>
  <c r="AE237" i="1"/>
  <c r="BH234" i="1"/>
  <c r="AE199" i="1"/>
  <c r="BH196" i="1"/>
  <c r="AO234" i="1"/>
  <c r="BO292" i="1"/>
  <c r="BO114" i="1"/>
  <c r="BN110" i="1"/>
  <c r="BN114" i="1" s="1"/>
  <c r="AL104" i="1"/>
  <c r="BJ100" i="1"/>
  <c r="BJ104" i="1" s="1"/>
  <c r="BL31" i="1"/>
  <c r="BL34" i="1" s="1"/>
  <c r="AO34" i="1"/>
  <c r="BG104" i="1"/>
  <c r="BN92" i="1"/>
  <c r="BN99" i="1" s="1"/>
  <c r="BO99" i="1"/>
  <c r="AL86" i="1"/>
  <c r="BJ82" i="1"/>
  <c r="BJ86" i="1" s="1"/>
  <c r="BO81" i="1"/>
  <c r="BC34" i="1"/>
  <c r="BE31" i="1"/>
  <c r="BE34" i="1" s="1"/>
  <c r="BO31" i="1"/>
  <c r="AI119" i="1"/>
  <c r="BI115" i="1"/>
  <c r="AE51" i="1"/>
  <c r="BH48" i="1"/>
  <c r="BH51" i="1" s="1"/>
  <c r="Z290" i="1"/>
  <c r="AO45" i="1"/>
  <c r="AN45" i="1"/>
  <c r="Z47" i="1"/>
  <c r="AM45" i="1"/>
  <c r="BG45" i="1"/>
  <c r="BL27" i="1"/>
  <c r="BL30" i="1" s="1"/>
  <c r="AO30" i="1"/>
  <c r="BH263" i="1"/>
  <c r="AS279" i="1"/>
  <c r="BP257" i="1"/>
  <c r="BE257" i="1"/>
  <c r="BE260" i="1" s="1"/>
  <c r="BD260" i="1"/>
  <c r="AU279" i="1"/>
  <c r="BK257" i="1"/>
  <c r="BD293" i="1"/>
  <c r="BP234" i="1"/>
  <c r="BD237" i="1"/>
  <c r="BC263" i="1"/>
  <c r="BO261" i="1"/>
  <c r="BE261" i="1"/>
  <c r="BE263" i="1" s="1"/>
  <c r="AM275" i="1"/>
  <c r="AI249" i="1"/>
  <c r="BI246" i="1"/>
  <c r="AN269" i="1"/>
  <c r="BH212" i="1"/>
  <c r="BH218" i="1" s="1"/>
  <c r="AE218" i="1"/>
  <c r="AO212" i="1"/>
  <c r="AI278" i="1"/>
  <c r="AI226" i="1"/>
  <c r="BI219" i="1"/>
  <c r="BI226" i="1" s="1"/>
  <c r="BL266" i="1"/>
  <c r="BG249" i="1"/>
  <c r="AM234" i="1"/>
  <c r="AI218" i="1"/>
  <c r="BI212" i="1"/>
  <c r="BI218" i="1" s="1"/>
  <c r="AM203" i="1"/>
  <c r="AM204" i="1" s="1"/>
  <c r="BD297" i="1"/>
  <c r="BP184" i="1"/>
  <c r="BE184" i="1"/>
  <c r="BE176" i="1"/>
  <c r="BP176" i="1"/>
  <c r="AM192" i="1"/>
  <c r="BG211" i="1"/>
  <c r="BG198" i="1"/>
  <c r="AO198" i="1"/>
  <c r="BL198" i="1" s="1"/>
  <c r="AN198" i="1"/>
  <c r="BK198" i="1" s="1"/>
  <c r="AM198" i="1"/>
  <c r="BP171" i="1"/>
  <c r="BE171" i="1"/>
  <c r="BE295" i="1" s="1"/>
  <c r="BG127" i="1"/>
  <c r="AL297" i="1"/>
  <c r="BJ184" i="1"/>
  <c r="BD290" i="1"/>
  <c r="BP45" i="1"/>
  <c r="BD47" i="1"/>
  <c r="BF159" i="1"/>
  <c r="BJ67" i="1"/>
  <c r="BJ72" i="1" s="1"/>
  <c r="AL72" i="1"/>
  <c r="AE290" i="1"/>
  <c r="AE47" i="1"/>
  <c r="BH45" i="1"/>
  <c r="BM186" i="1"/>
  <c r="AL285" i="1"/>
  <c r="BF141" i="1"/>
  <c r="BF90" i="1"/>
  <c r="BF76" i="1"/>
  <c r="AL295" i="1"/>
  <c r="AM150" i="1"/>
  <c r="BI110" i="1"/>
  <c r="BI114" i="1" s="1"/>
  <c r="AI114" i="1"/>
  <c r="BC66" i="1"/>
  <c r="BE63" i="1"/>
  <c r="BE66" i="1" s="1"/>
  <c r="BO63" i="1"/>
  <c r="AN119" i="1"/>
  <c r="BK115" i="1"/>
  <c r="BK119" i="1" s="1"/>
  <c r="BI284" i="1"/>
  <c r="BI109" i="1"/>
  <c r="BD298" i="1"/>
  <c r="BP40" i="1"/>
  <c r="BE144" i="1"/>
  <c r="BE149" i="1" s="1"/>
  <c r="BF129" i="1"/>
  <c r="BK82" i="1"/>
  <c r="BK86" i="1" s="1"/>
  <c r="AN86" i="1"/>
  <c r="AE66" i="1"/>
  <c r="BH63" i="1"/>
  <c r="BH66" i="1" s="1"/>
  <c r="BO72" i="1"/>
  <c r="BN67" i="1"/>
  <c r="BN72" i="1" s="1"/>
  <c r="BL55" i="1"/>
  <c r="BL59" i="1" s="1"/>
  <c r="AO59" i="1"/>
  <c r="AN17" i="1"/>
  <c r="BK15" i="1"/>
  <c r="BK17" i="1" s="1"/>
  <c r="BE119" i="1"/>
  <c r="BG298" i="1"/>
  <c r="BH38" i="1"/>
  <c r="BH41" i="1" s="1"/>
  <c r="AE41" i="1"/>
  <c r="BG156" i="1"/>
  <c r="AL292" i="1"/>
  <c r="AL156" i="1"/>
  <c r="BJ150" i="1"/>
  <c r="AS283" i="1"/>
  <c r="AI298" i="1"/>
  <c r="BI40" i="1"/>
  <c r="BI298" i="1" s="1"/>
  <c r="BF28" i="1"/>
  <c r="BF31" i="1"/>
  <c r="BO30" i="1"/>
  <c r="AI30" i="1"/>
  <c r="AN256" i="1"/>
  <c r="BK254" i="1"/>
  <c r="BK256" i="1" s="1"/>
  <c r="AL278" i="1"/>
  <c r="BJ274" i="1"/>
  <c r="BJ278" i="1" s="1"/>
  <c r="BL267" i="1"/>
  <c r="BL269" i="1" s="1"/>
  <c r="AO269" i="1"/>
  <c r="BK238" i="1"/>
  <c r="AI297" i="1"/>
  <c r="BI184" i="1"/>
  <c r="BG63" i="1"/>
  <c r="AO63" i="1"/>
  <c r="AN63" i="1"/>
  <c r="AM63" i="1"/>
  <c r="AM66" i="1" s="1"/>
  <c r="Z66" i="1"/>
  <c r="BC162" i="1"/>
  <c r="BO157" i="1"/>
  <c r="BE157" i="1"/>
  <c r="BE162" i="1" s="1"/>
  <c r="BD299" i="1"/>
  <c r="BP50" i="1"/>
  <c r="BP299" i="1" s="1"/>
  <c r="AE296" i="1"/>
  <c r="BH154" i="1"/>
  <c r="BH296" i="1" s="1"/>
  <c r="AN114" i="1"/>
  <c r="BK110" i="1"/>
  <c r="BK114" i="1" s="1"/>
  <c r="BC291" i="1"/>
  <c r="BE106" i="1"/>
  <c r="BO106" i="1"/>
  <c r="BI92" i="1"/>
  <c r="BI99" i="1" s="1"/>
  <c r="AI99" i="1"/>
  <c r="BP48" i="1"/>
  <c r="BP51" i="1" s="1"/>
  <c r="BD51" i="1"/>
  <c r="BK38" i="1"/>
  <c r="S283" i="1"/>
  <c r="AN21" i="1"/>
  <c r="AE263" i="1"/>
  <c r="AG279" i="1"/>
  <c r="BO253" i="1"/>
  <c r="BK261" i="1"/>
  <c r="BK263" i="1" s="1"/>
  <c r="AN263" i="1"/>
  <c r="BP250" i="1"/>
  <c r="BP253" i="1" s="1"/>
  <c r="BD253" i="1"/>
  <c r="BE250" i="1"/>
  <c r="BE253" i="1" s="1"/>
  <c r="BE275" i="1"/>
  <c r="BE278" i="1" s="1"/>
  <c r="AM273" i="1"/>
  <c r="BF251" i="1"/>
  <c r="BE264" i="1"/>
  <c r="BE266" i="1" s="1"/>
  <c r="BC266" i="1"/>
  <c r="BO264" i="1"/>
  <c r="AM266" i="1"/>
  <c r="AO249" i="1"/>
  <c r="BG245" i="1"/>
  <c r="BH211" i="1"/>
  <c r="BF232" i="1"/>
  <c r="BF261" i="1"/>
  <c r="AI233" i="1"/>
  <c r="BF217" i="1"/>
  <c r="AM223" i="1"/>
  <c r="BG223" i="1"/>
  <c r="AO223" i="1"/>
  <c r="BL223" i="1" s="1"/>
  <c r="AN223" i="1"/>
  <c r="BK223" i="1" s="1"/>
  <c r="BF230" i="1"/>
  <c r="BG218" i="1"/>
  <c r="BG204" i="1"/>
  <c r="BM297" i="1"/>
  <c r="BO295" i="1"/>
  <c r="BN169" i="1"/>
  <c r="BF220" i="1"/>
  <c r="AN203" i="1"/>
  <c r="BK203" i="1" s="1"/>
  <c r="BC204" i="1"/>
  <c r="BE200" i="1"/>
  <c r="BE204" i="1" s="1"/>
  <c r="BO200" i="1"/>
  <c r="BF192" i="1"/>
  <c r="AM222" i="1"/>
  <c r="BK200" i="1"/>
  <c r="BF173" i="1"/>
  <c r="BK205" i="1"/>
  <c r="BK211" i="1" s="1"/>
  <c r="BF166" i="1"/>
  <c r="Z285" i="1"/>
  <c r="AN163" i="1"/>
  <c r="Z174" i="1"/>
  <c r="BG163" i="1"/>
  <c r="AO163" i="1"/>
  <c r="AM163" i="1"/>
  <c r="BJ200" i="1"/>
  <c r="BJ204" i="1" s="1"/>
  <c r="AL204" i="1"/>
  <c r="BO195" i="1"/>
  <c r="BN187" i="1"/>
  <c r="BN195" i="1" s="1"/>
  <c r="BM218" i="1"/>
  <c r="BM279" i="1" s="1"/>
  <c r="BD292" i="1"/>
  <c r="BD156" i="1"/>
  <c r="BP150" i="1"/>
  <c r="BH143" i="1"/>
  <c r="AO127" i="1"/>
  <c r="BL125" i="1"/>
  <c r="BL127" i="1" s="1"/>
  <c r="AE287" i="1"/>
  <c r="BH165" i="1"/>
  <c r="AO165" i="1"/>
  <c r="BL138" i="1"/>
  <c r="BL143" i="1" s="1"/>
  <c r="AO143" i="1"/>
  <c r="AM67" i="1"/>
  <c r="AM72" i="1" s="1"/>
  <c r="AE156" i="1"/>
  <c r="BJ110" i="1"/>
  <c r="BJ114" i="1" s="1"/>
  <c r="AL114" i="1"/>
  <c r="AM92" i="1"/>
  <c r="AM99" i="1" s="1"/>
  <c r="Z99" i="1"/>
  <c r="BG92" i="1"/>
  <c r="AO92" i="1"/>
  <c r="AN92" i="1"/>
  <c r="BF167" i="1"/>
  <c r="BI138" i="1"/>
  <c r="BI143" i="1" s="1"/>
  <c r="AI143" i="1"/>
  <c r="AO128" i="1"/>
  <c r="Z130" i="1"/>
  <c r="AM128" i="1"/>
  <c r="AM130" i="1" s="1"/>
  <c r="BG128" i="1"/>
  <c r="AN128" i="1"/>
  <c r="AL299" i="1"/>
  <c r="BJ50" i="1"/>
  <c r="AN292" i="1"/>
  <c r="BK150" i="1"/>
  <c r="BE125" i="1"/>
  <c r="BE127" i="1" s="1"/>
  <c r="BF117" i="1"/>
  <c r="AI109" i="1"/>
  <c r="BF71" i="1"/>
  <c r="BO44" i="1"/>
  <c r="AN40" i="1"/>
  <c r="AN41" i="1" s="1"/>
  <c r="BP10" i="1"/>
  <c r="AO60" i="1"/>
  <c r="AN60" i="1"/>
  <c r="Z62" i="1"/>
  <c r="AM60" i="1"/>
  <c r="AM62" i="1" s="1"/>
  <c r="BG60" i="1"/>
  <c r="BO20" i="1"/>
  <c r="BN18" i="1"/>
  <c r="BN20" i="1" s="1"/>
  <c r="BM119" i="1"/>
  <c r="BL82" i="1"/>
  <c r="BL86" i="1" s="1"/>
  <c r="AO86" i="1"/>
  <c r="BN52" i="1"/>
  <c r="BN54" i="1" s="1"/>
  <c r="BC298" i="1"/>
  <c r="BO40" i="1"/>
  <c r="BE40" i="1"/>
  <c r="BE298" i="1" s="1"/>
  <c r="AE37" i="1"/>
  <c r="BH35" i="1"/>
  <c r="BH37" i="1" s="1"/>
  <c r="AO35" i="1"/>
  <c r="Z294" i="1"/>
  <c r="AM9" i="1"/>
  <c r="BG9" i="1"/>
  <c r="AO9" i="1"/>
  <c r="AN9" i="1"/>
  <c r="BG91" i="1"/>
  <c r="AN77" i="1"/>
  <c r="BF57" i="1"/>
  <c r="AN44" i="1"/>
  <c r="BK42" i="1"/>
  <c r="BK44" i="1" s="1"/>
  <c r="BP24" i="1"/>
  <c r="BP26" i="1" s="1"/>
  <c r="BD26" i="1"/>
  <c r="BE163" i="1"/>
  <c r="BC104" i="1"/>
  <c r="BE100" i="1"/>
  <c r="BE104" i="1" s="1"/>
  <c r="BO100" i="1"/>
  <c r="Z291" i="1"/>
  <c r="BE99" i="1"/>
  <c r="BI91" i="1"/>
  <c r="BE81" i="1"/>
  <c r="AI299" i="1"/>
  <c r="AE26" i="1"/>
  <c r="BH24" i="1"/>
  <c r="BH26" i="1" s="1"/>
  <c r="BL11" i="1"/>
  <c r="BL14" i="1" s="1"/>
  <c r="AO14" i="1"/>
  <c r="BD41" i="1"/>
  <c r="Z284" i="1"/>
  <c r="AO105" i="1"/>
  <c r="AN105" i="1"/>
  <c r="AM105" i="1"/>
  <c r="BG105" i="1"/>
  <c r="Z109" i="1"/>
  <c r="AI289" i="1"/>
  <c r="AI10" i="1"/>
  <c r="BI7" i="1"/>
  <c r="AO24" i="1"/>
  <c r="BG59" i="1"/>
  <c r="BG266" i="1"/>
  <c r="BF264" i="1"/>
  <c r="BF266" i="1" s="1"/>
  <c r="BK270" i="1"/>
  <c r="BK273" i="1" s="1"/>
  <c r="AN273" i="1"/>
  <c r="BG253" i="1"/>
  <c r="AN274" i="1"/>
  <c r="Z278" i="1"/>
  <c r="BG274" i="1"/>
  <c r="AO274" i="1"/>
  <c r="AM274" i="1"/>
  <c r="BO196" i="1"/>
  <c r="BE196" i="1"/>
  <c r="BE199" i="1" s="1"/>
  <c r="BC199" i="1"/>
  <c r="AN218" i="1"/>
  <c r="BK212" i="1"/>
  <c r="BK218" i="1" s="1"/>
  <c r="AM196" i="1"/>
  <c r="AO188" i="1"/>
  <c r="BL188" i="1" s="1"/>
  <c r="AN188" i="1"/>
  <c r="BK188" i="1" s="1"/>
  <c r="BG188" i="1"/>
  <c r="AM188" i="1"/>
  <c r="Z195" i="1"/>
  <c r="AO204" i="1"/>
  <c r="BC287" i="1"/>
  <c r="BO165" i="1"/>
  <c r="BO174" i="1" s="1"/>
  <c r="BE165" i="1"/>
  <c r="BE287" i="1" s="1"/>
  <c r="AE149" i="1"/>
  <c r="BH144" i="1"/>
  <c r="BH149" i="1" s="1"/>
  <c r="AN143" i="1"/>
  <c r="BK138" i="1"/>
  <c r="BK143" i="1" s="1"/>
  <c r="AE162" i="1"/>
  <c r="BH157" i="1"/>
  <c r="AO157" i="1"/>
  <c r="AI77" i="1"/>
  <c r="BI73" i="1"/>
  <c r="BI77" i="1" s="1"/>
  <c r="BO37" i="1"/>
  <c r="BN35" i="1"/>
  <c r="BN37" i="1" s="1"/>
  <c r="BO267" i="1"/>
  <c r="BC269" i="1"/>
  <c r="BE267" i="1"/>
  <c r="BE269" i="1" s="1"/>
  <c r="BF265" i="1"/>
  <c r="AM256" i="1"/>
  <c r="BK246" i="1"/>
  <c r="BK249" i="1" s="1"/>
  <c r="AN249" i="1"/>
  <c r="BN275" i="1"/>
  <c r="BG273" i="1"/>
  <c r="AI253" i="1"/>
  <c r="BI250" i="1"/>
  <c r="BI253" i="1" s="1"/>
  <c r="BI267" i="1"/>
  <c r="AI269" i="1"/>
  <c r="AI256" i="1"/>
  <c r="BI254" i="1"/>
  <c r="BI256" i="1" s="1"/>
  <c r="BL242" i="1"/>
  <c r="BL245" i="1" s="1"/>
  <c r="AO245" i="1"/>
  <c r="AJ279" i="1"/>
  <c r="BL249" i="1"/>
  <c r="AM241" i="1"/>
  <c r="BP219" i="1"/>
  <c r="BP226" i="1" s="1"/>
  <c r="BD226" i="1"/>
  <c r="BN265" i="1"/>
  <c r="AO258" i="1"/>
  <c r="AN239" i="1"/>
  <c r="BK239" i="1" s="1"/>
  <c r="BF235" i="1"/>
  <c r="BE234" i="1"/>
  <c r="AM246" i="1"/>
  <c r="AM249" i="1" s="1"/>
  <c r="AO219" i="1"/>
  <c r="BF240" i="1"/>
  <c r="AN234" i="1"/>
  <c r="BF216" i="1"/>
  <c r="BC297" i="1"/>
  <c r="BF203" i="1"/>
  <c r="AI204" i="1"/>
  <c r="BI200" i="1"/>
  <c r="BI204" i="1" s="1"/>
  <c r="AE204" i="1"/>
  <c r="Z199" i="1"/>
  <c r="BF185" i="1"/>
  <c r="BG186" i="1"/>
  <c r="BF175" i="1"/>
  <c r="AI287" i="1"/>
  <c r="BI165" i="1"/>
  <c r="AI296" i="1"/>
  <c r="BI154" i="1"/>
  <c r="BI296" i="1" s="1"/>
  <c r="BO186" i="1"/>
  <c r="BN175" i="1"/>
  <c r="AN157" i="1"/>
  <c r="BF177" i="1"/>
  <c r="BJ205" i="1"/>
  <c r="BJ211" i="1" s="1"/>
  <c r="AL211" i="1"/>
  <c r="BE292" i="1"/>
  <c r="BH92" i="1"/>
  <c r="BH99" i="1" s="1"/>
  <c r="AE99" i="1"/>
  <c r="AM143" i="1"/>
  <c r="BF136" i="1"/>
  <c r="AM115" i="1"/>
  <c r="AM119" i="1" s="1"/>
  <c r="BP284" i="1"/>
  <c r="BP109" i="1"/>
  <c r="BP87" i="1"/>
  <c r="BP91" i="1" s="1"/>
  <c r="BD91" i="1"/>
  <c r="BH292" i="1"/>
  <c r="BC284" i="1"/>
  <c r="BC109" i="1"/>
  <c r="BE105" i="1"/>
  <c r="BO105" i="1"/>
  <c r="BF89" i="1"/>
  <c r="AM78" i="1"/>
  <c r="AM81" i="1" s="1"/>
  <c r="Z81" i="1"/>
  <c r="BG78" i="1"/>
  <c r="AO78" i="1"/>
  <c r="AN78" i="1"/>
  <c r="BO62" i="1"/>
  <c r="BN60" i="1"/>
  <c r="BN62" i="1" s="1"/>
  <c r="BC299" i="1"/>
  <c r="BE50" i="1"/>
  <c r="BE299" i="1" s="1"/>
  <c r="BO50" i="1"/>
  <c r="BG44" i="1"/>
  <c r="BC296" i="1"/>
  <c r="BO154" i="1"/>
  <c r="BO156" i="1" s="1"/>
  <c r="BE154" i="1"/>
  <c r="BE296" i="1" s="1"/>
  <c r="BG119" i="1"/>
  <c r="AE291" i="1"/>
  <c r="BH106" i="1"/>
  <c r="Z297" i="1"/>
  <c r="AM184" i="1"/>
  <c r="AO184" i="1"/>
  <c r="AN184" i="1"/>
  <c r="BG184" i="1"/>
  <c r="BF161" i="1"/>
  <c r="AO292" i="1"/>
  <c r="BL150" i="1"/>
  <c r="BO127" i="1"/>
  <c r="BI67" i="1"/>
  <c r="BI72" i="1" s="1"/>
  <c r="AI72" i="1"/>
  <c r="BO51" i="1"/>
  <c r="BG143" i="1"/>
  <c r="AN72" i="1"/>
  <c r="BK67" i="1"/>
  <c r="BK72" i="1" s="1"/>
  <c r="AO44" i="1"/>
  <c r="BL42" i="1"/>
  <c r="BL44" i="1" s="1"/>
  <c r="BJ10" i="1"/>
  <c r="BF88" i="1"/>
  <c r="AO119" i="1"/>
  <c r="BL115" i="1"/>
  <c r="BL119" i="1" s="1"/>
  <c r="BF101" i="1"/>
  <c r="BO54" i="1"/>
  <c r="AM40" i="1"/>
  <c r="AM298" i="1" s="1"/>
  <c r="AM21" i="1"/>
  <c r="AM23" i="1" s="1"/>
  <c r="BG14" i="1"/>
  <c r="BN7" i="1"/>
  <c r="BO10" i="1"/>
  <c r="BI78" i="1"/>
  <c r="BI81" i="1" s="1"/>
  <c r="AI81" i="1"/>
  <c r="AN26" i="1"/>
  <c r="BK24" i="1"/>
  <c r="BK26" i="1" s="1"/>
  <c r="BM294" i="1"/>
  <c r="BN163" i="1"/>
  <c r="BG41" i="1"/>
  <c r="BF38" i="1"/>
  <c r="BI120" i="1"/>
  <c r="BI124" i="1" s="1"/>
  <c r="AI124" i="1"/>
  <c r="BF83" i="1"/>
  <c r="BE30" i="1"/>
  <c r="BE15" i="1"/>
  <c r="BE17" i="1" s="1"/>
  <c r="BO15" i="1"/>
  <c r="BO289" i="1" s="1"/>
  <c r="BC17" i="1"/>
  <c r="Z10" i="1"/>
  <c r="Z289" i="1"/>
  <c r="BG292" i="1"/>
  <c r="BP119" i="1"/>
  <c r="AL291" i="1"/>
  <c r="BJ106" i="1"/>
  <c r="BJ291" i="1" s="1"/>
  <c r="BM51" i="1"/>
  <c r="BJ38" i="1"/>
  <c r="BJ41" i="1" s="1"/>
  <c r="AL41" i="1"/>
  <c r="BF33" i="1"/>
  <c r="BD30" i="1"/>
  <c r="BP27" i="1"/>
  <c r="BI21" i="1"/>
  <c r="BI23" i="1" s="1"/>
  <c r="AI23" i="1"/>
  <c r="AM100" i="1"/>
  <c r="AM104" i="1" s="1"/>
  <c r="AN35" i="1"/>
  <c r="BI41" i="1"/>
  <c r="AN30" i="1"/>
  <c r="BK27" i="1"/>
  <c r="BK30" i="1" s="1"/>
  <c r="AO211" i="1" l="1"/>
  <c r="AM162" i="1"/>
  <c r="AM294" i="1"/>
  <c r="BE41" i="1"/>
  <c r="BG291" i="1"/>
  <c r="BJ289" i="1"/>
  <c r="AI283" i="1"/>
  <c r="BE186" i="1"/>
  <c r="BE156" i="1"/>
  <c r="BF223" i="1"/>
  <c r="BF11" i="1"/>
  <c r="BF14" i="1" s="1"/>
  <c r="AM278" i="1"/>
  <c r="BN42" i="1"/>
  <c r="BN44" i="1" s="1"/>
  <c r="BH186" i="1"/>
  <c r="AN260" i="1"/>
  <c r="BN78" i="1"/>
  <c r="BN81" i="1" s="1"/>
  <c r="BP291" i="1"/>
  <c r="AM51" i="1"/>
  <c r="AN287" i="1"/>
  <c r="AM253" i="1"/>
  <c r="BF36" i="1"/>
  <c r="BP249" i="1"/>
  <c r="BN248" i="1"/>
  <c r="BN249" i="1" s="1"/>
  <c r="BH156" i="1"/>
  <c r="BP294" i="1"/>
  <c r="AM226" i="1"/>
  <c r="BK260" i="1"/>
  <c r="BN135" i="1"/>
  <c r="BN137" i="1" s="1"/>
  <c r="BP137" i="1"/>
  <c r="BN125" i="1"/>
  <c r="BN127" i="1" s="1"/>
  <c r="BF115" i="1"/>
  <c r="BF119" i="1" s="1"/>
  <c r="AM287" i="1"/>
  <c r="BC279" i="1"/>
  <c r="Z279" i="1"/>
  <c r="AN211" i="1"/>
  <c r="BL63" i="1"/>
  <c r="BL66" i="1" s="1"/>
  <c r="AO66" i="1"/>
  <c r="BJ284" i="1"/>
  <c r="BJ109" i="1"/>
  <c r="BO134" i="1"/>
  <c r="BN131" i="1"/>
  <c r="BN134" i="1" s="1"/>
  <c r="BH195" i="1"/>
  <c r="BF187" i="1"/>
  <c r="AO295" i="1"/>
  <c r="BL169" i="1"/>
  <c r="BL295" i="1" s="1"/>
  <c r="BF138" i="1"/>
  <c r="BF143" i="1" s="1"/>
  <c r="BN48" i="1"/>
  <c r="BL292" i="1"/>
  <c r="AO297" i="1"/>
  <c r="BL184" i="1"/>
  <c r="BO299" i="1"/>
  <c r="BN50" i="1"/>
  <c r="BN299" i="1" s="1"/>
  <c r="BL78" i="1"/>
  <c r="BL81" i="1" s="1"/>
  <c r="AO81" i="1"/>
  <c r="BE284" i="1"/>
  <c r="BE109" i="1"/>
  <c r="AO186" i="1"/>
  <c r="BO287" i="1"/>
  <c r="BN165" i="1"/>
  <c r="AN278" i="1"/>
  <c r="BK274" i="1"/>
  <c r="BK278" i="1" s="1"/>
  <c r="Z283" i="1"/>
  <c r="AO294" i="1"/>
  <c r="BL9" i="1"/>
  <c r="BL294" i="1" s="1"/>
  <c r="BK292" i="1"/>
  <c r="BG130" i="1"/>
  <c r="AO287" i="1"/>
  <c r="BL165" i="1"/>
  <c r="BP292" i="1"/>
  <c r="BP156" i="1"/>
  <c r="AN285" i="1"/>
  <c r="BK163" i="1"/>
  <c r="AN174" i="1"/>
  <c r="AN204" i="1"/>
  <c r="BK21" i="1"/>
  <c r="BK23" i="1" s="1"/>
  <c r="AN23" i="1"/>
  <c r="BO162" i="1"/>
  <c r="BN157" i="1"/>
  <c r="BN162" i="1" s="1"/>
  <c r="BG66" i="1"/>
  <c r="BJ292" i="1"/>
  <c r="BJ156" i="1"/>
  <c r="BP298" i="1"/>
  <c r="BP41" i="1"/>
  <c r="BO66" i="1"/>
  <c r="BN63" i="1"/>
  <c r="BN66" i="1" s="1"/>
  <c r="BH290" i="1"/>
  <c r="BH47" i="1"/>
  <c r="BN176" i="1"/>
  <c r="BP186" i="1"/>
  <c r="BI249" i="1"/>
  <c r="BI293" i="1"/>
  <c r="AO290" i="1"/>
  <c r="AO47" i="1"/>
  <c r="BL45" i="1"/>
  <c r="BO34" i="1"/>
  <c r="BN31" i="1"/>
  <c r="BN34" i="1" s="1"/>
  <c r="BF82" i="1"/>
  <c r="BF86" i="1" s="1"/>
  <c r="AN289" i="1"/>
  <c r="AN10" i="1"/>
  <c r="BK7" i="1"/>
  <c r="BO59" i="1"/>
  <c r="BN55" i="1"/>
  <c r="BN59" i="1" s="1"/>
  <c r="BJ285" i="1"/>
  <c r="BG134" i="1"/>
  <c r="AO149" i="1"/>
  <c r="BL144" i="1"/>
  <c r="BL149" i="1" s="1"/>
  <c r="BK48" i="1"/>
  <c r="BF48" i="1" s="1"/>
  <c r="AN51" i="1"/>
  <c r="BI186" i="1"/>
  <c r="BL195" i="1"/>
  <c r="BF15" i="1"/>
  <c r="BF17" i="1" s="1"/>
  <c r="AL283" i="1"/>
  <c r="BP285" i="1"/>
  <c r="BP174" i="1"/>
  <c r="AN199" i="1"/>
  <c r="BK196" i="1"/>
  <c r="BK199" i="1" s="1"/>
  <c r="BN278" i="1"/>
  <c r="AE283" i="1"/>
  <c r="BI292" i="1"/>
  <c r="BI156" i="1"/>
  <c r="BN212" i="1"/>
  <c r="BN218" i="1" s="1"/>
  <c r="BF150" i="1"/>
  <c r="BO269" i="1"/>
  <c r="BN267" i="1"/>
  <c r="BN269" i="1" s="1"/>
  <c r="BF188" i="1"/>
  <c r="BG195" i="1"/>
  <c r="BG287" i="1"/>
  <c r="AN294" i="1"/>
  <c r="BK9" i="1"/>
  <c r="BK294" i="1" s="1"/>
  <c r="AN130" i="1"/>
  <c r="BK128" i="1"/>
  <c r="BK130" i="1" s="1"/>
  <c r="AM292" i="1"/>
  <c r="AM156" i="1"/>
  <c r="BG54" i="1"/>
  <c r="AO134" i="1"/>
  <c r="BL131" i="1"/>
  <c r="BL134" i="1" s="1"/>
  <c r="BN205" i="1"/>
  <c r="BN211" i="1" s="1"/>
  <c r="BO211" i="1"/>
  <c r="BO226" i="1"/>
  <c r="BN219" i="1"/>
  <c r="BN226" i="1" s="1"/>
  <c r="BG233" i="1"/>
  <c r="BL262" i="1"/>
  <c r="BL263" i="1" s="1"/>
  <c r="AO263" i="1"/>
  <c r="BG37" i="1"/>
  <c r="AM297" i="1"/>
  <c r="BG81" i="1"/>
  <c r="BE293" i="1"/>
  <c r="BE237" i="1"/>
  <c r="BN196" i="1"/>
  <c r="BN199" i="1" s="1"/>
  <c r="BO199" i="1"/>
  <c r="BG294" i="1"/>
  <c r="BF9" i="1"/>
  <c r="BF294" i="1" s="1"/>
  <c r="AN62" i="1"/>
  <c r="BK60" i="1"/>
  <c r="BK62" i="1" s="1"/>
  <c r="BK92" i="1"/>
  <c r="BK99" i="1" s="1"/>
  <c r="AN99" i="1"/>
  <c r="BH287" i="1"/>
  <c r="BF165" i="1"/>
  <c r="BK204" i="1"/>
  <c r="BN250" i="1"/>
  <c r="BN253" i="1" s="1"/>
  <c r="BI297" i="1"/>
  <c r="BF34" i="1"/>
  <c r="BP290" i="1"/>
  <c r="BP47" i="1"/>
  <c r="AI279" i="1"/>
  <c r="BP293" i="1"/>
  <c r="BP237" i="1"/>
  <c r="BN234" i="1"/>
  <c r="BN150" i="1"/>
  <c r="BH293" i="1"/>
  <c r="BH237" i="1"/>
  <c r="BF27" i="1"/>
  <c r="BF30" i="1" s="1"/>
  <c r="AM41" i="1"/>
  <c r="BG299" i="1"/>
  <c r="BG149" i="1"/>
  <c r="BL48" i="1"/>
  <c r="AO51" i="1"/>
  <c r="BG296" i="1"/>
  <c r="AO195" i="1"/>
  <c r="BN120" i="1"/>
  <c r="BN124" i="1" s="1"/>
  <c r="BO124" i="1"/>
  <c r="BF110" i="1"/>
  <c r="BF114" i="1" s="1"/>
  <c r="BD283" i="1"/>
  <c r="AN195" i="1"/>
  <c r="BN270" i="1"/>
  <c r="BN273" i="1" s="1"/>
  <c r="BF239" i="1"/>
  <c r="BI290" i="1"/>
  <c r="AN124" i="1"/>
  <c r="BK120" i="1"/>
  <c r="BK124" i="1" s="1"/>
  <c r="AN297" i="1"/>
  <c r="BK184" i="1"/>
  <c r="BK78" i="1"/>
  <c r="BK81" i="1" s="1"/>
  <c r="AN81" i="1"/>
  <c r="BO284" i="1"/>
  <c r="BO109" i="1"/>
  <c r="BN105" i="1"/>
  <c r="BL258" i="1"/>
  <c r="AO260" i="1"/>
  <c r="BI269" i="1"/>
  <c r="BF267" i="1"/>
  <c r="BF269" i="1" s="1"/>
  <c r="BH162" i="1"/>
  <c r="AO284" i="1"/>
  <c r="AO109" i="1"/>
  <c r="BL105" i="1"/>
  <c r="AO137" i="1"/>
  <c r="BL135" i="1"/>
  <c r="BL137" i="1" s="1"/>
  <c r="BO296" i="1"/>
  <c r="BN154" i="1"/>
  <c r="BN296" i="1" s="1"/>
  <c r="BC283" i="1"/>
  <c r="BI287" i="1"/>
  <c r="AN293" i="1"/>
  <c r="BK234" i="1"/>
  <c r="AN237" i="1"/>
  <c r="BF270" i="1"/>
  <c r="BF273" i="1" s="1"/>
  <c r="AM199" i="1"/>
  <c r="BG284" i="1"/>
  <c r="BG109" i="1"/>
  <c r="BE285" i="1"/>
  <c r="BE174" i="1"/>
  <c r="BO298" i="1"/>
  <c r="BN40" i="1"/>
  <c r="BN298" i="1" s="1"/>
  <c r="AO62" i="1"/>
  <c r="BL60" i="1"/>
  <c r="BL62" i="1" s="1"/>
  <c r="BL92" i="1"/>
  <c r="BL99" i="1" s="1"/>
  <c r="AO99" i="1"/>
  <c r="AM285" i="1"/>
  <c r="AM174" i="1"/>
  <c r="BF200" i="1"/>
  <c r="BF204" i="1" s="1"/>
  <c r="BN264" i="1"/>
  <c r="BN266" i="1" s="1"/>
  <c r="BO266" i="1"/>
  <c r="BO291" i="1"/>
  <c r="BN106" i="1"/>
  <c r="AL279" i="1"/>
  <c r="BF198" i="1"/>
  <c r="BE297" i="1"/>
  <c r="AM293" i="1"/>
  <c r="AM237" i="1"/>
  <c r="BL212" i="1"/>
  <c r="AO218" i="1"/>
  <c r="BG290" i="1"/>
  <c r="BG47" i="1"/>
  <c r="BG10" i="1"/>
  <c r="AN20" i="1"/>
  <c r="BK18" i="1"/>
  <c r="BK20" i="1" s="1"/>
  <c r="BJ290" i="1"/>
  <c r="BJ47" i="1"/>
  <c r="BK52" i="1"/>
  <c r="BK54" i="1" s="1"/>
  <c r="AN54" i="1"/>
  <c r="BO290" i="1"/>
  <c r="BO47" i="1"/>
  <c r="BN45" i="1"/>
  <c r="BG51" i="1"/>
  <c r="BO130" i="1"/>
  <c r="BN128" i="1"/>
  <c r="BN130" i="1" s="1"/>
  <c r="AN296" i="1"/>
  <c r="BK154" i="1"/>
  <c r="BK296" i="1" s="1"/>
  <c r="AN226" i="1"/>
  <c r="BK219" i="1"/>
  <c r="BK226" i="1" s="1"/>
  <c r="AO253" i="1"/>
  <c r="BL250" i="1"/>
  <c r="BL253" i="1" s="1"/>
  <c r="BF254" i="1"/>
  <c r="BF256" i="1" s="1"/>
  <c r="BI174" i="1"/>
  <c r="BG137" i="1"/>
  <c r="BM283" i="1"/>
  <c r="BN144" i="1"/>
  <c r="BN149" i="1" s="1"/>
  <c r="BG295" i="1"/>
  <c r="BJ293" i="1"/>
  <c r="BJ237" i="1"/>
  <c r="BK195" i="1"/>
  <c r="BK227" i="1"/>
  <c r="BK233" i="1" s="1"/>
  <c r="AN233" i="1"/>
  <c r="BF238" i="1"/>
  <c r="AO23" i="1"/>
  <c r="BL21" i="1"/>
  <c r="BL23" i="1" s="1"/>
  <c r="BF73" i="1"/>
  <c r="BF77" i="1" s="1"/>
  <c r="AO124" i="1"/>
  <c r="BL120" i="1"/>
  <c r="BL124" i="1" s="1"/>
  <c r="BE51" i="1"/>
  <c r="AM10" i="1"/>
  <c r="BO297" i="1"/>
  <c r="AN290" i="1"/>
  <c r="AN47" i="1"/>
  <c r="BK45" i="1"/>
  <c r="BH199" i="1"/>
  <c r="BO26" i="1"/>
  <c r="BN24" i="1"/>
  <c r="BN26" i="1" s="1"/>
  <c r="BH289" i="1"/>
  <c r="BH10" i="1"/>
  <c r="BG20" i="1"/>
  <c r="BP30" i="1"/>
  <c r="BN27" i="1"/>
  <c r="BN30" i="1" s="1"/>
  <c r="BF55" i="1"/>
  <c r="BF59" i="1" s="1"/>
  <c r="BO17" i="1"/>
  <c r="BN15" i="1"/>
  <c r="BN17" i="1" s="1"/>
  <c r="BO285" i="1"/>
  <c r="BH291" i="1"/>
  <c r="AN162" i="1"/>
  <c r="BK157" i="1"/>
  <c r="BK162" i="1" s="1"/>
  <c r="BL274" i="1"/>
  <c r="BL278" i="1" s="1"/>
  <c r="AO278" i="1"/>
  <c r="AO26" i="1"/>
  <c r="BL24" i="1"/>
  <c r="BL26" i="1" s="1"/>
  <c r="AM284" i="1"/>
  <c r="AM109" i="1"/>
  <c r="BF87" i="1"/>
  <c r="BF91" i="1" s="1"/>
  <c r="BJ299" i="1"/>
  <c r="BJ51" i="1"/>
  <c r="AO130" i="1"/>
  <c r="BL128" i="1"/>
  <c r="BL130" i="1" s="1"/>
  <c r="BG99" i="1"/>
  <c r="AO285" i="1"/>
  <c r="AO174" i="1"/>
  <c r="BL163" i="1"/>
  <c r="BE291" i="1"/>
  <c r="AN241" i="1"/>
  <c r="BE289" i="1"/>
  <c r="BJ297" i="1"/>
  <c r="BJ186" i="1"/>
  <c r="BF205" i="1"/>
  <c r="BP297" i="1"/>
  <c r="BN184" i="1"/>
  <c r="BN186" i="1" s="1"/>
  <c r="BP260" i="1"/>
  <c r="BN257" i="1"/>
  <c r="BN260" i="1" s="1"/>
  <c r="AM290" i="1"/>
  <c r="AM47" i="1"/>
  <c r="AO293" i="1"/>
  <c r="BL234" i="1"/>
  <c r="AO237" i="1"/>
  <c r="BG289" i="1"/>
  <c r="AO289" i="1"/>
  <c r="AO10" i="1"/>
  <c r="BL7" i="1"/>
  <c r="AN299" i="1"/>
  <c r="BK50" i="1"/>
  <c r="BK299" i="1" s="1"/>
  <c r="BF67" i="1"/>
  <c r="BF72" i="1" s="1"/>
  <c r="BE47" i="1"/>
  <c r="BE290" i="1"/>
  <c r="BK245" i="1"/>
  <c r="BF242" i="1"/>
  <c r="BF245" i="1" s="1"/>
  <c r="BI285" i="1"/>
  <c r="BI283" i="1" s="1"/>
  <c r="AN137" i="1"/>
  <c r="BK135" i="1"/>
  <c r="BK137" i="1" s="1"/>
  <c r="BO86" i="1"/>
  <c r="BN82" i="1"/>
  <c r="BN86" i="1" s="1"/>
  <c r="BF206" i="1"/>
  <c r="BG199" i="1"/>
  <c r="AM295" i="1"/>
  <c r="BG226" i="1"/>
  <c r="AM233" i="1"/>
  <c r="BO241" i="1"/>
  <c r="BN238" i="1"/>
  <c r="BN241" i="1" s="1"/>
  <c r="BO293" i="1"/>
  <c r="BN87" i="1"/>
  <c r="BN91" i="1" s="1"/>
  <c r="BF120" i="1"/>
  <c r="BF124" i="1" s="1"/>
  <c r="BG124" i="1"/>
  <c r="BL291" i="1"/>
  <c r="BL199" i="1"/>
  <c r="AM289" i="1"/>
  <c r="BO104" i="1"/>
  <c r="BN100" i="1"/>
  <c r="BN104" i="1" s="1"/>
  <c r="AN298" i="1"/>
  <c r="BK40" i="1"/>
  <c r="BK41" i="1" s="1"/>
  <c r="AE279" i="1"/>
  <c r="AO296" i="1"/>
  <c r="BL154" i="1"/>
  <c r="BL296" i="1" s="1"/>
  <c r="BD279" i="1"/>
  <c r="AN37" i="1"/>
  <c r="BK35" i="1"/>
  <c r="BK37" i="1" s="1"/>
  <c r="BN10" i="1"/>
  <c r="BG297" i="1"/>
  <c r="BF184" i="1"/>
  <c r="BF186" i="1" s="1"/>
  <c r="BF42" i="1"/>
  <c r="BF44" i="1" s="1"/>
  <c r="AO226" i="1"/>
  <c r="BL219" i="1"/>
  <c r="BL226" i="1" s="1"/>
  <c r="BL157" i="1"/>
  <c r="BL162" i="1" s="1"/>
  <c r="AO162" i="1"/>
  <c r="BG278" i="1"/>
  <c r="BI289" i="1"/>
  <c r="BI10" i="1"/>
  <c r="AN284" i="1"/>
  <c r="BK105" i="1"/>
  <c r="BF105" i="1" s="1"/>
  <c r="AN109" i="1"/>
  <c r="AO37" i="1"/>
  <c r="BL35" i="1"/>
  <c r="BL37" i="1" s="1"/>
  <c r="BG62" i="1"/>
  <c r="BP289" i="1"/>
  <c r="BG285" i="1"/>
  <c r="BG174" i="1"/>
  <c r="BO204" i="1"/>
  <c r="BN200" i="1"/>
  <c r="BN204" i="1" s="1"/>
  <c r="BF246" i="1"/>
  <c r="BF249" i="1" s="1"/>
  <c r="BK63" i="1"/>
  <c r="BK66" i="1" s="1"/>
  <c r="AN66" i="1"/>
  <c r="BK241" i="1"/>
  <c r="AN186" i="1"/>
  <c r="BP295" i="1"/>
  <c r="BN171" i="1"/>
  <c r="BN295" i="1" s="1"/>
  <c r="BO263" i="1"/>
  <c r="BN261" i="1"/>
  <c r="BN263" i="1" s="1"/>
  <c r="BI119" i="1"/>
  <c r="BI291" i="1"/>
  <c r="BF100" i="1"/>
  <c r="BF104" i="1" s="1"/>
  <c r="BF257" i="1"/>
  <c r="AN291" i="1"/>
  <c r="BK106" i="1"/>
  <c r="AO20" i="1"/>
  <c r="BL18" i="1"/>
  <c r="BL20" i="1" s="1"/>
  <c r="AO299" i="1"/>
  <c r="BL50" i="1"/>
  <c r="BL299" i="1" s="1"/>
  <c r="AN127" i="1"/>
  <c r="BK125" i="1"/>
  <c r="AO54" i="1"/>
  <c r="BL52" i="1"/>
  <c r="BL54" i="1" s="1"/>
  <c r="BK131" i="1"/>
  <c r="BK134" i="1" s="1"/>
  <c r="AN134" i="1"/>
  <c r="BH285" i="1"/>
  <c r="BH174" i="1"/>
  <c r="BK144" i="1"/>
  <c r="BK149" i="1" s="1"/>
  <c r="AN149" i="1"/>
  <c r="AM186" i="1"/>
  <c r="BK287" i="1"/>
  <c r="BO41" i="1"/>
  <c r="BN38" i="1"/>
  <c r="AM291" i="1"/>
  <c r="AM195" i="1"/>
  <c r="AN295" i="1"/>
  <c r="BK169" i="1"/>
  <c r="BK295" i="1" s="1"/>
  <c r="BJ218" i="1"/>
  <c r="BJ287" i="1"/>
  <c r="AO233" i="1"/>
  <c r="BL227" i="1"/>
  <c r="BL233" i="1" s="1"/>
  <c r="BO143" i="1"/>
  <c r="BN138" i="1"/>
  <c r="BN143" i="1" s="1"/>
  <c r="AO298" i="1"/>
  <c r="BL40" i="1"/>
  <c r="BL298" i="1" s="1"/>
  <c r="BH284" i="1"/>
  <c r="BH109" i="1"/>
  <c r="BP195" i="1"/>
  <c r="BP287" i="1"/>
  <c r="AO291" i="1"/>
  <c r="AO199" i="1"/>
  <c r="BF163" i="1" l="1"/>
  <c r="BP279" i="1"/>
  <c r="AN283" i="1"/>
  <c r="BP283" i="1"/>
  <c r="BF195" i="1"/>
  <c r="BF241" i="1"/>
  <c r="AM279" i="1"/>
  <c r="BN287" i="1"/>
  <c r="BI279" i="1"/>
  <c r="BH283" i="1"/>
  <c r="BJ279" i="1"/>
  <c r="BE279" i="1"/>
  <c r="BF7" i="1"/>
  <c r="BF10" i="1" s="1"/>
  <c r="BN285" i="1"/>
  <c r="BN41" i="1"/>
  <c r="BH279" i="1"/>
  <c r="BN294" i="1"/>
  <c r="BO279" i="1"/>
  <c r="BF144" i="1"/>
  <c r="BF149" i="1" s="1"/>
  <c r="BF60" i="1"/>
  <c r="BF62" i="1" s="1"/>
  <c r="BF211" i="1"/>
  <c r="BF92" i="1"/>
  <c r="BF99" i="1" s="1"/>
  <c r="BK290" i="1"/>
  <c r="BK47" i="1"/>
  <c r="BF169" i="1"/>
  <c r="BF295" i="1" s="1"/>
  <c r="BN290" i="1"/>
  <c r="BN47" i="1"/>
  <c r="BK293" i="1"/>
  <c r="BK237" i="1"/>
  <c r="BF234" i="1"/>
  <c r="BL41" i="1"/>
  <c r="BN174" i="1"/>
  <c r="BF227" i="1"/>
  <c r="BF233" i="1" s="1"/>
  <c r="BL287" i="1"/>
  <c r="BN51" i="1"/>
  <c r="BL289" i="1"/>
  <c r="BL10" i="1"/>
  <c r="BF21" i="1"/>
  <c r="BF23" i="1" s="1"/>
  <c r="BK127" i="1"/>
  <c r="BF125" i="1"/>
  <c r="BF127" i="1" s="1"/>
  <c r="BK291" i="1"/>
  <c r="AM283" i="1"/>
  <c r="BG283" i="1"/>
  <c r="BO283" i="1"/>
  <c r="BF154" i="1"/>
  <c r="BF296" i="1" s="1"/>
  <c r="BF50" i="1"/>
  <c r="BF299" i="1" s="1"/>
  <c r="BN292" i="1"/>
  <c r="BN156" i="1"/>
  <c r="BK51" i="1"/>
  <c r="BF63" i="1"/>
  <c r="BF66" i="1" s="1"/>
  <c r="BF35" i="1"/>
  <c r="BF37" i="1" s="1"/>
  <c r="BF284" i="1"/>
  <c r="BF157" i="1"/>
  <c r="BF162" i="1" s="1"/>
  <c r="BN284" i="1"/>
  <c r="BN109" i="1"/>
  <c r="BG279" i="1"/>
  <c r="BL285" i="1"/>
  <c r="BL174" i="1"/>
  <c r="BF106" i="1"/>
  <c r="BF219" i="1"/>
  <c r="BF226" i="1" s="1"/>
  <c r="BL218" i="1"/>
  <c r="BF212" i="1"/>
  <c r="BF218" i="1" s="1"/>
  <c r="BN291" i="1"/>
  <c r="BL284" i="1"/>
  <c r="BL109" i="1"/>
  <c r="BN293" i="1"/>
  <c r="BN237" i="1"/>
  <c r="BF287" i="1"/>
  <c r="BF52" i="1"/>
  <c r="BF54" i="1" s="1"/>
  <c r="BN279" i="1"/>
  <c r="BK285" i="1"/>
  <c r="BK174" i="1"/>
  <c r="BL297" i="1"/>
  <c r="BL186" i="1"/>
  <c r="BF274" i="1"/>
  <c r="BF278" i="1" s="1"/>
  <c r="BN289" i="1"/>
  <c r="BF292" i="1"/>
  <c r="BK289" i="1"/>
  <c r="BK10" i="1"/>
  <c r="BL290" i="1"/>
  <c r="BL47" i="1"/>
  <c r="BF128" i="1"/>
  <c r="BF130" i="1" s="1"/>
  <c r="BE283" i="1"/>
  <c r="BF262" i="1"/>
  <c r="BF263" i="1" s="1"/>
  <c r="BK284" i="1"/>
  <c r="BK109" i="1"/>
  <c r="BK298" i="1"/>
  <c r="BF40" i="1"/>
  <c r="BL293" i="1"/>
  <c r="BL237" i="1"/>
  <c r="BN297" i="1"/>
  <c r="AO279" i="1"/>
  <c r="BF18" i="1"/>
  <c r="BF20" i="1" s="1"/>
  <c r="BF196" i="1"/>
  <c r="BF199" i="1" s="1"/>
  <c r="BF135" i="1"/>
  <c r="BF137" i="1" s="1"/>
  <c r="BF45" i="1"/>
  <c r="AO283" i="1"/>
  <c r="BL260" i="1"/>
  <c r="BF258" i="1"/>
  <c r="BF260" i="1" s="1"/>
  <c r="BK297" i="1"/>
  <c r="BK186" i="1"/>
  <c r="BF24" i="1"/>
  <c r="BF26" i="1" s="1"/>
  <c r="BL51" i="1"/>
  <c r="BF250" i="1"/>
  <c r="BF253" i="1" s="1"/>
  <c r="BF78" i="1"/>
  <c r="BF81" i="1" s="1"/>
  <c r="BF131" i="1"/>
  <c r="BF134" i="1" s="1"/>
  <c r="BK156" i="1"/>
  <c r="AN279" i="1"/>
  <c r="BL156" i="1"/>
  <c r="BJ283" i="1"/>
  <c r="BL279" i="1" l="1"/>
  <c r="BK279" i="1"/>
  <c r="BF291" i="1"/>
  <c r="BL283" i="1"/>
  <c r="BF109" i="1"/>
  <c r="BF290" i="1"/>
  <c r="BF47" i="1"/>
  <c r="BF174" i="1"/>
  <c r="BF51" i="1"/>
  <c r="BF297" i="1"/>
  <c r="BF285" i="1"/>
  <c r="BK283" i="1"/>
  <c r="BF298" i="1"/>
  <c r="BF41" i="1"/>
  <c r="BF293" i="1"/>
  <c r="BF237" i="1"/>
  <c r="BF156" i="1"/>
  <c r="BN283" i="1"/>
  <c r="BF289" i="1"/>
  <c r="BF283" i="1" l="1"/>
  <c r="BF2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Löfflerová Kamila</author>
  </authors>
  <commentList>
    <comment ref="S67" authorId="0" shapeId="0" xr:uid="{A3013C77-F35B-4612-BC9B-F5591433F4B1}">
      <text>
        <r>
          <rPr>
            <sz val="10"/>
            <color indexed="81"/>
            <rFont val="Tahoma"/>
            <family val="2"/>
            <charset val="238"/>
          </rPr>
          <t xml:space="preserve">odstupné převodem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Löfflerová Kamila</author>
  </authors>
  <commentList>
    <comment ref="H110" authorId="0" shapeId="0" xr:uid="{01757CFB-B6C1-45DB-94C9-FB6FACC9D73E}">
      <text>
        <r>
          <rPr>
            <b/>
            <sz val="10"/>
            <color indexed="81"/>
            <rFont val="Tahoma"/>
            <charset val="1"/>
          </rPr>
          <t>DŘ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H131" authorId="0" shapeId="0" xr:uid="{CB77DBD6-DECB-4C33-A2B5-2AB477999781}">
      <text>
        <r>
          <rPr>
            <sz val="10"/>
            <color indexed="81"/>
            <rFont val="Tahoma"/>
            <charset val="1"/>
          </rPr>
          <t>DŘ</t>
        </r>
      </text>
    </comment>
  </commentList>
</comments>
</file>

<file path=xl/sharedStrings.xml><?xml version="1.0" encoding="utf-8"?>
<sst xmlns="http://schemas.openxmlformats.org/spreadsheetml/2006/main" count="1682" uniqueCount="307">
  <si>
    <t>ROZPIS ROZPOČTU PŘÍMÝCH NIV NA ROK 2025</t>
  </si>
  <si>
    <t>Rozpis rozpočtu přímých NIV - 29. 4. 2025</t>
  </si>
  <si>
    <t>závazné ukazatele</t>
  </si>
  <si>
    <t>orientační ukazatele</t>
  </si>
  <si>
    <t>NIV_CELKEM</t>
  </si>
  <si>
    <t>PLATY</t>
  </si>
  <si>
    <t xml:space="preserve">OON </t>
  </si>
  <si>
    <t>Pojistné</t>
  </si>
  <si>
    <t>FKSP</t>
  </si>
  <si>
    <t>ONIV (autoškola a SK 12 měs)     ostatní 8 měs</t>
  </si>
  <si>
    <r>
      <rPr>
        <b/>
        <i/>
        <sz val="11"/>
        <color theme="1"/>
        <rFont val="Arial Narrow"/>
        <family val="2"/>
        <charset val="238"/>
      </rPr>
      <t xml:space="preserve">∑ </t>
    </r>
    <r>
      <rPr>
        <b/>
        <i/>
        <sz val="11"/>
        <color theme="1"/>
        <rFont val="Aptos Narrow"/>
        <family val="2"/>
        <charset val="238"/>
        <scheme val="minor"/>
      </rPr>
      <t>zaměstnanci úvazky</t>
    </r>
  </si>
  <si>
    <t>v tom</t>
  </si>
  <si>
    <t>číselník</t>
  </si>
  <si>
    <t>identifikátor ředitelství</t>
  </si>
  <si>
    <t>IČO</t>
  </si>
  <si>
    <t>organizace</t>
  </si>
  <si>
    <t>součást</t>
  </si>
  <si>
    <t>druh činnosti</t>
  </si>
  <si>
    <t>poskytovatel</t>
  </si>
  <si>
    <t>Platy PEDAGOG 12 měs</t>
  </si>
  <si>
    <t>Platy NEPEDAGOG       8 měs</t>
  </si>
  <si>
    <t>OON PEDAGOG 12 měs</t>
  </si>
  <si>
    <t>OON NEPEDAGOG   8 měs</t>
  </si>
  <si>
    <t>PPZ                12 měs</t>
  </si>
  <si>
    <t>NPZ                    8 měs</t>
  </si>
  <si>
    <t>c_KU</t>
  </si>
  <si>
    <t>RED_IZO</t>
  </si>
  <si>
    <t>ICO</t>
  </si>
  <si>
    <t>Zkr_nazev</t>
  </si>
  <si>
    <t>§</t>
  </si>
  <si>
    <t>druh_cinnosti</t>
  </si>
  <si>
    <t>zdroj_rozpisu</t>
  </si>
  <si>
    <t>Platy_PEDAGOG</t>
  </si>
  <si>
    <t>Platy NEPEDAGOG</t>
  </si>
  <si>
    <t>OON PEDAGOG</t>
  </si>
  <si>
    <t>OON NEPEDAGOG</t>
  </si>
  <si>
    <t>ODVODY_CELKEM</t>
  </si>
  <si>
    <t>FKSP_CELKEM</t>
  </si>
  <si>
    <t>ONIV_CELKEM</t>
  </si>
  <si>
    <t>ZAM_CELKEM</t>
  </si>
  <si>
    <t>ZAM_PP</t>
  </si>
  <si>
    <t>ZAM_NPZ</t>
  </si>
  <si>
    <t>Gymnázium Česká Lípa</t>
  </si>
  <si>
    <t xml:space="preserve">SŠ </t>
  </si>
  <si>
    <t>MŠMT</t>
  </si>
  <si>
    <t>PO</t>
  </si>
  <si>
    <t>KÚLK</t>
  </si>
  <si>
    <t>ŠJ</t>
  </si>
  <si>
    <t>Gymnázium Česká Lípa Celkem</t>
  </si>
  <si>
    <t>Gymnázium Mimoň</t>
  </si>
  <si>
    <t>Gymnázium Mimoň Celkem</t>
  </si>
  <si>
    <t>Gymnázium Jablonec nad Nisou</t>
  </si>
  <si>
    <t>Gymnázium Jablonec nad Nisou Celkem</t>
  </si>
  <si>
    <t>Gymnázium Tanvald</t>
  </si>
  <si>
    <t>Gymnázium Tanvald Celkem</t>
  </si>
  <si>
    <t>Gymnázium F. X. Šaldy Liberec</t>
  </si>
  <si>
    <t>Gymnázium F. X. Šaldy Liberec Celkem</t>
  </si>
  <si>
    <t>Gymnázium Frýdlant</t>
  </si>
  <si>
    <t>Gymnázium Frýdlant Celkem</t>
  </si>
  <si>
    <t>Gymnázium Ivana Olbrachta Semily</t>
  </si>
  <si>
    <t>Gymnázium Ivana Olbrachta Semily Celkem</t>
  </si>
  <si>
    <t>Gymnázium Turnov</t>
  </si>
  <si>
    <t>Gymnázium Turnov Celkem</t>
  </si>
  <si>
    <t>Gymnázium Antona Randy Jablonec nad Nisou</t>
  </si>
  <si>
    <t>Gymnázium Antona Randy Jablonec nad Nisou Celkem</t>
  </si>
  <si>
    <t>Gymnázium, Střední odborná škola a Střední zdravotnická škola Jilemnice</t>
  </si>
  <si>
    <t>DM</t>
  </si>
  <si>
    <t>Gymnázium, Střední odborná škola a Střední zdravotnická škola Jilemnice Celkem</t>
  </si>
  <si>
    <t>Gymnázium a Střední odborná škola pedagogická Liberec</t>
  </si>
  <si>
    <t>Gymnázium a Střední odborná škola pedagogická Liberec Celkem</t>
  </si>
  <si>
    <t>Obchodní akademie Česká Lípa</t>
  </si>
  <si>
    <t>SŠ</t>
  </si>
  <si>
    <t>Obchodní akademie Česká Lípa Celkem</t>
  </si>
  <si>
    <t>Vyšší odborná škola mezinárodního obchodu a Obchodní akademie Jablonec nad Nisou</t>
  </si>
  <si>
    <t>VOŠ</t>
  </si>
  <si>
    <t>Vyšší odborná škola mezinárodního obchodu a Obchodní akademie Jablonec nad Nisou Celkem</t>
  </si>
  <si>
    <t>Obchodní akademie a Jazyková škola s právem státní jazykové zkoušky Liberec</t>
  </si>
  <si>
    <t>Obchodní akademie a Jazyková škola s právem státní jazykové zkoušky Liberec Celkem</t>
  </si>
  <si>
    <t>Střední průmyslová škola Česká Lípa</t>
  </si>
  <si>
    <t>Střední průmyslová škola Česká Lípa Celkem</t>
  </si>
  <si>
    <t>Střední průmyslová škola stavební Liberec</t>
  </si>
  <si>
    <t>Střední průmyslová škola stavební Liberec Celkem</t>
  </si>
  <si>
    <t>Střední průmyslová škola a Vyšší odborná škola Liberec</t>
  </si>
  <si>
    <t>Střední průmyslová škola a Vyšší odborná škola Liberec Celkem</t>
  </si>
  <si>
    <t>Vyšší odborná škola sklářská a Střední škola Nový Bor</t>
  </si>
  <si>
    <t>Vyšší odborná škola sklářská a Střední škola Nový Bor Celkem</t>
  </si>
  <si>
    <t>Střední uměleckoprůmyslová škola sklářská Kamenický Šenov</t>
  </si>
  <si>
    <t>Střední uměleckoprůmyslová škola sklářská Kamenický Šenov Celkem</t>
  </si>
  <si>
    <t>Střední uměleckoprůmyslová škola a Vyšší odborná škola Jablonec nad Nisou</t>
  </si>
  <si>
    <t>Střední uměleckoprůmyslová škola a Vyšší odborná škola Jablonec nad Nisou Celkem</t>
  </si>
  <si>
    <t>Střední uměleckoprůmyslová škola sklářská Železný Brod</t>
  </si>
  <si>
    <t>Střední uměleckoprůmyslová škola sklářská Železný Brod Celkem</t>
  </si>
  <si>
    <t>Střední uměleckoprůmyslová škola a Vyšší odborná škola Turnov</t>
  </si>
  <si>
    <t>Střední uměleckoprůmyslová škola a Vyšší odborná škola Turnov Celkem</t>
  </si>
  <si>
    <t>Střední zdravotnická škola a Vyšší odborná škola zdravotnická Liberec</t>
  </si>
  <si>
    <t>Střední zdravotnická škola a Vyšší odborná škola zdravotnická Liberec Celkem</t>
  </si>
  <si>
    <t>Střední zdravotnická škola Turnov</t>
  </si>
  <si>
    <t>Střední zdravotnická škola Turnov Celkem</t>
  </si>
  <si>
    <t>Střední škola a Mateřská škola Liberec</t>
  </si>
  <si>
    <t>MŠ</t>
  </si>
  <si>
    <t>Střední škola a Mateřská škola Liberec Celkem</t>
  </si>
  <si>
    <t>Střední škola strojní, stavební a dopravní Liberec</t>
  </si>
  <si>
    <t>Střední škola strojní, stavební a dopravní Liberec Celkem</t>
  </si>
  <si>
    <t>Střední škola Semily</t>
  </si>
  <si>
    <t>Střední škola Semily Celkem</t>
  </si>
  <si>
    <t>Integrovaná střední škola Vysoké nad Jizerou</t>
  </si>
  <si>
    <t>Integrovaná střední škola Vysoké nad Jizerou Celkem</t>
  </si>
  <si>
    <t>Střední zdravotnická škola a Střední odborná škola Česká Lípa</t>
  </si>
  <si>
    <t>Střední zdravotnická škola a Střední odborná škola Česká Lípa Celkem</t>
  </si>
  <si>
    <t>Střední průmyslová škola technická Jablonec nad Nisou</t>
  </si>
  <si>
    <t>Střední průmyslová škola technická Jablonec nad Nisou Celkem</t>
  </si>
  <si>
    <t>Střední škola řemesel a služeb Jablonec nad Nisou</t>
  </si>
  <si>
    <t>Střední škola řemesel a služeb Jablonec nad Nisou Celkem</t>
  </si>
  <si>
    <t>Střední škola gastronomie a služeb Liberec</t>
  </si>
  <si>
    <t>Střední škola gastronomie a služeb Liberec Celkem</t>
  </si>
  <si>
    <t>Střední škola Lomnice nad Popelkou</t>
  </si>
  <si>
    <t>Střední škola Lomnice nad Popelkou Celkem</t>
  </si>
  <si>
    <t>Střední škola hospodářská a lesnická Frýdlant</t>
  </si>
  <si>
    <t>Střední škola hospodářská a lesnická Frýdlant Celkem</t>
  </si>
  <si>
    <t>Střední odborná škola Liberec</t>
  </si>
  <si>
    <t>SŠ_spec</t>
  </si>
  <si>
    <t>SŠ_spec_AP</t>
  </si>
  <si>
    <t>INTERNÁT</t>
  </si>
  <si>
    <t>Střední odborná škola Liberec Celkem</t>
  </si>
  <si>
    <t>Obchodní akademie, Hotelová škola a Střední odborná škola Turnov</t>
  </si>
  <si>
    <t>Obchodní akademie, Hotelová škola a Střední odborná škola Turnov Celkem</t>
  </si>
  <si>
    <t>Základní škola a mateřská škola logopedická</t>
  </si>
  <si>
    <t>MŠ_SPEC</t>
  </si>
  <si>
    <t>MŠ_SPEC_AP</t>
  </si>
  <si>
    <t>ZŠ_spec</t>
  </si>
  <si>
    <t>ZŠ_spec_AP</t>
  </si>
  <si>
    <t>ŠD</t>
  </si>
  <si>
    <t>ŠD_AP</t>
  </si>
  <si>
    <t>ŠD_NEPED</t>
  </si>
  <si>
    <t>Základní škola a mateřská škola logopedická Celkem</t>
  </si>
  <si>
    <t>Základní škola a Mateřská škola pro tělesně postižené</t>
  </si>
  <si>
    <t>SPC</t>
  </si>
  <si>
    <t>Základní škola a Mateřská škola pro tělesně postižené Celkem</t>
  </si>
  <si>
    <t>Základní škola Jablonec nad Nisou</t>
  </si>
  <si>
    <t>Základní škola Jablonec nad Nisou Celkem</t>
  </si>
  <si>
    <t>Základní škola a Mateřská škola při dětské léčebně</t>
  </si>
  <si>
    <t>Základní škola a Mateřská škola při dětské léčebně Celkem</t>
  </si>
  <si>
    <t>Základní škola a Mateřská škola při nemocnici</t>
  </si>
  <si>
    <t>Základní škola a Mateřská škola při nemocnici Celkem</t>
  </si>
  <si>
    <t>Základní škola a Mateřská škola Jablonec nad Nisou</t>
  </si>
  <si>
    <t>Základní škola a Mateřská škola Jablonec nad Nisou Celkem</t>
  </si>
  <si>
    <t>Základní škola Tanvald</t>
  </si>
  <si>
    <t>Základní škola Tanvald Celkem</t>
  </si>
  <si>
    <t>Základní škola a Mateřská škola Jilemnice</t>
  </si>
  <si>
    <t>Základní škola a Mateřská škola Jilemnice Celkem</t>
  </si>
  <si>
    <t>Základní škola speciální Semily</t>
  </si>
  <si>
    <t>Základní škola speciální Semily Celkem</t>
  </si>
  <si>
    <t>Dětský domov, Česká Lípa</t>
  </si>
  <si>
    <t>DD</t>
  </si>
  <si>
    <t>Dětský domov, Česká Lípa Celkem</t>
  </si>
  <si>
    <t>Dětský domov, Jablonné v Podještědí</t>
  </si>
  <si>
    <t>Dětský domov, Jablonné v Podještědí Celkem</t>
  </si>
  <si>
    <t>Dětský domov, ZŠ a MŠ, Krompach</t>
  </si>
  <si>
    <t>Dětský domov, ZŠ a MŠ, Krompach Celkem</t>
  </si>
  <si>
    <t>Dětský domov, Dubá - Deštná</t>
  </si>
  <si>
    <t>Dětský domov, Dubá - Deštná Celkem</t>
  </si>
  <si>
    <t>Dětský domov, Jablonec nad Nisou</t>
  </si>
  <si>
    <t>Dětský domov, Jablonec nad Nisou Celkem</t>
  </si>
  <si>
    <t>Dětský domov, Frýdlant</t>
  </si>
  <si>
    <t>Dětský domov, Frýdlant Celkem</t>
  </si>
  <si>
    <t>Dětský domov, Semily</t>
  </si>
  <si>
    <t>Dětský domov, Semily Celkem</t>
  </si>
  <si>
    <t>Pedagogická-psychologická poradna, Česká Lípa</t>
  </si>
  <si>
    <t>PPP</t>
  </si>
  <si>
    <t>Pedagogická-psychologická poradna, Česká Lípa Celkem</t>
  </si>
  <si>
    <t>Pedagogicko-psychologická poradna, Jablonec nad Nisou</t>
  </si>
  <si>
    <t>Pedagogicko-psychologická poradna, Jablonec nad Nisou Celkem</t>
  </si>
  <si>
    <t>Pedagogicko-psychologická poradna,  Liberec</t>
  </si>
  <si>
    <t>Pedagogicko-psychologická poradna,  Liberec Celkem</t>
  </si>
  <si>
    <t>Pedagogicko-psychologická poradna a speciálně pedagogické centrum, Semily</t>
  </si>
  <si>
    <t>Pedagogicko-psychologická poradna a speciálně pedagogické centrum, Semily Celkem</t>
  </si>
  <si>
    <t>SPC logopedické a surdopedické, Liberec</t>
  </si>
  <si>
    <t>SPC logopedické a surdopedické, Liberec Celkem</t>
  </si>
  <si>
    <t>Celkový součet</t>
  </si>
  <si>
    <t>úprava</t>
  </si>
  <si>
    <t>Rozpis rozpočtu přímých NIV - . 6. 2025</t>
  </si>
  <si>
    <t>OON</t>
  </si>
  <si>
    <t>Mzdové prostředky celkem</t>
  </si>
  <si>
    <t>Odvody</t>
  </si>
  <si>
    <t xml:space="preserve">FKSP          </t>
  </si>
  <si>
    <t>ONIV</t>
  </si>
  <si>
    <t>LIMIT ZAMĚSTNANCŮ</t>
  </si>
  <si>
    <t>PEDAGOG</t>
  </si>
  <si>
    <t>NEPEDAGOG</t>
  </si>
  <si>
    <t>převody platy_OON</t>
  </si>
  <si>
    <t>Autoškola a svářečský kurz</t>
  </si>
  <si>
    <t>Podpůrná opatření</t>
  </si>
  <si>
    <t>Individuální úpravy</t>
  </si>
  <si>
    <t>Individuální úpravy/změna výkonů v DM, ŠJ a VOŠ</t>
  </si>
  <si>
    <t>Individuální úprava dle PH školy</t>
  </si>
  <si>
    <t>celkem úprava limitu zaměstnanců</t>
  </si>
  <si>
    <t xml:space="preserve">Převody do OON </t>
  </si>
  <si>
    <t>Dohodovací řízení</t>
  </si>
  <si>
    <t>Změna výkonů DM, ŠJ a VOŠ</t>
  </si>
  <si>
    <t>Individuální úprava dle PH školy k 1.9. 2025</t>
  </si>
  <si>
    <t>Platy pedagog celkem</t>
  </si>
  <si>
    <t>Platy nepedagog celkem</t>
  </si>
  <si>
    <t xml:space="preserve">Dohody PPČ             z P1-c1  </t>
  </si>
  <si>
    <t xml:space="preserve">Dohody převod </t>
  </si>
  <si>
    <t xml:space="preserve">Odstupné </t>
  </si>
  <si>
    <t>OON pedagog celkem</t>
  </si>
  <si>
    <t>OON nepedagog celkem</t>
  </si>
  <si>
    <t>Ostatní</t>
  </si>
  <si>
    <t>ONIV Celkem</t>
  </si>
  <si>
    <t xml:space="preserve">Limit počtu PP </t>
  </si>
  <si>
    <t xml:space="preserve">Limit počtu NPZ  </t>
  </si>
  <si>
    <t>Limit počtu PP</t>
  </si>
  <si>
    <t>Limit počtu NPZ</t>
  </si>
  <si>
    <t>Limit počtu zaměstnanců</t>
  </si>
  <si>
    <t>Platy_upr</t>
  </si>
  <si>
    <t>OON_upr</t>
  </si>
  <si>
    <t>MP_upr</t>
  </si>
  <si>
    <t>ODVODY_upr</t>
  </si>
  <si>
    <t>FKSP_upr</t>
  </si>
  <si>
    <t>ONIV_upr</t>
  </si>
  <si>
    <t>ONIV_CELKEM_upr</t>
  </si>
  <si>
    <t>ZAM_PP_upr</t>
  </si>
  <si>
    <t>ZAM_NPZ_upr</t>
  </si>
  <si>
    <t>ZAM_CELKEM_upr</t>
  </si>
  <si>
    <t>Platy NEPEDAGOG       4 měs</t>
  </si>
  <si>
    <t>ONIV 4 měs</t>
  </si>
  <si>
    <t>NPZ                    4 měs</t>
  </si>
  <si>
    <t>číselník KÚ</t>
  </si>
  <si>
    <t>ředitelství školy</t>
  </si>
  <si>
    <t xml:space="preserve"> NIV celkem</t>
  </si>
  <si>
    <t>MP celkem</t>
  </si>
  <si>
    <t>MP nepedaog 8 měsíců</t>
  </si>
  <si>
    <t>MP nepedagog doplatek 4 měsíce</t>
  </si>
  <si>
    <t>odvody</t>
  </si>
  <si>
    <t>ONIV celkem 8 měsíců</t>
  </si>
  <si>
    <t>ONIV doplatek 4 měsíce</t>
  </si>
  <si>
    <t xml:space="preserve">limit počtu pracovníků </t>
  </si>
  <si>
    <t>financované úvazky nepedagog 8 měsíců</t>
  </si>
  <si>
    <t>dofinancované úvazky nepedagog KÚLK 4 měsíce</t>
  </si>
  <si>
    <t>SUPŠ sklářská, Kamenický Šenov, Havlíčkova 57</t>
  </si>
  <si>
    <t>SUPŠ Kamenický Šenov, Havlíčkova 57</t>
  </si>
  <si>
    <t>SUPŠ sklářská Železný Brod, Smetanovo zátiší 470</t>
  </si>
  <si>
    <t>Domov mládeže Železný Brod, Těpeřská 581 - výdejna</t>
  </si>
  <si>
    <t>Střední zdravotnická škola a Vyšší odborná škola zdravotnická, Liberec, Kostelní 9</t>
  </si>
  <si>
    <t>SZŠ a VOŠ zdravotnická, Liberec - Truhlářská</t>
  </si>
  <si>
    <t>SZŠ a VOŠ zdravotnická, Liberec - Zeyerova ŠJ</t>
  </si>
  <si>
    <t>SZŠ a VOŠ zdravotnická, Liberec - Zeyerova výdejna</t>
  </si>
  <si>
    <t>Střední zdravotnická škola, Turnov, 28. října 1390</t>
  </si>
  <si>
    <t>SZdravŠ Turnov, 28. října 1390 - výdejna</t>
  </si>
  <si>
    <t>Střední škola a Mateřská škola, Liberec, Na Bojišti 15</t>
  </si>
  <si>
    <t>SŠ a MŠ, Liberec, Na Bojišti 15 -výdejna</t>
  </si>
  <si>
    <t xml:space="preserve">Střední škola strojní, stavební a dopravní, Liberec </t>
  </si>
  <si>
    <t>SŠ strojní, stavební a dopravní, Liberec - výdejna Ještědská</t>
  </si>
  <si>
    <t xml:space="preserve">SŠ strojní, stavební a dopravní, Liberec - výdejna Letná    </t>
  </si>
  <si>
    <t xml:space="preserve">Střední škola, Semily, 28. října 607  </t>
  </si>
  <si>
    <t xml:space="preserve">SŠ Semily, Pod Vartou 630  </t>
  </si>
  <si>
    <t>Integrovaná střední škola, Vysoké nad Jizerou, Dr. Farského 300</t>
  </si>
  <si>
    <t>ISŠ Vysoké n. J., Dr. Farského 300</t>
  </si>
  <si>
    <t>Střední škola, Lomnice n. P., Antala Staška 213</t>
  </si>
  <si>
    <t>SŠ Lomnice n. P., Antala Staška 213</t>
  </si>
  <si>
    <t>SŠ Lomnice n. P., Josefa Jana Fučíka 80</t>
  </si>
  <si>
    <t>Střední škola hospodářská a lesnická, Frýdlant, Bělíkova 1387</t>
  </si>
  <si>
    <t>SŠ hosp Frýdlant, Bělíkova 1387</t>
  </si>
  <si>
    <t>SŠ hosp Frýdlant ,Mládeže 885 -  výdejna</t>
  </si>
  <si>
    <t>Střední odborná škola, Liberec, Jablonecká 999</t>
  </si>
  <si>
    <t>SOŠ Liberec, Jablonecká 999</t>
  </si>
  <si>
    <t>Obchodní akademie, Hotelová škola a Střední odborná škola, Turnov, Zborovská 519</t>
  </si>
  <si>
    <t>OA a HŠ Turnov, Zborovská 426</t>
  </si>
  <si>
    <t>OA a HŠ Turnov, Zborovská 426 - Alešova výdejna</t>
  </si>
  <si>
    <t>ZŠ a MŠ logopedická, Liberec, E. Krásnohorské 921</t>
  </si>
  <si>
    <t>ZŠ a MŠ pro tělesně postižené, Liberec, Lužická 920/7</t>
  </si>
  <si>
    <t>ZŠ a MŠ pro TP, Libererec, Lužická 7 - výdejna</t>
  </si>
  <si>
    <t>ZŠ, Jablonec n. N., Liberecká 1734/31</t>
  </si>
  <si>
    <t>ZŠ, Jablonec n. N., Polní 10</t>
  </si>
  <si>
    <t>ZŠ, Jablonec n. N., J.Hory 33-výdejna</t>
  </si>
  <si>
    <t>ZŠ, Tanvald, Údolí Kamenice 238</t>
  </si>
  <si>
    <t>ZŠ, Tanvald, Údolí Kamenice 238 - výdejna</t>
  </si>
  <si>
    <t>ZŠ a MŠ, Jilemnice, Komenského 103</t>
  </si>
  <si>
    <t>ZŠ a MŠ, Jilemnice, Tkalcovská 460 - výdejna</t>
  </si>
  <si>
    <t>ZŠ speciální, Semily, Nádražní 213</t>
  </si>
  <si>
    <t>ZŠ speciální, Semily, Nádražní 213 - výdejna</t>
  </si>
  <si>
    <t>Dětský domov, Česká Lípa, Mariánská 570</t>
  </si>
  <si>
    <t>DD, Česká Lípa, Mariánská 570</t>
  </si>
  <si>
    <t>Dětský domov, Jablonné v Podještědí, Zámecká 1</t>
  </si>
  <si>
    <t>DD, Jablonné v Podještědí, Zámecká 1</t>
  </si>
  <si>
    <t>Dětský domov, ZŠ a MŠ, Krompach 47</t>
  </si>
  <si>
    <t>DD a Spec. školy, Krompach 47</t>
  </si>
  <si>
    <t>Dětský domov, Dubá - Deštná 6</t>
  </si>
  <si>
    <t>DD, Dubá - Deštná 6</t>
  </si>
  <si>
    <t>Dětský domov, Jablonec nad Nisou, Pasecká 20</t>
  </si>
  <si>
    <t>DD, Jablonec nad Nisou, Pasecká 20</t>
  </si>
  <si>
    <t>Dětský domov, Semily, Nad školami 480</t>
  </si>
  <si>
    <t>DD, Semily, Nad školami 480</t>
  </si>
  <si>
    <t>Gymnázium, Česká Lípa, Žitavská 2669</t>
  </si>
  <si>
    <t>Gymnázium Česká Lípa, Žitavská - výdejna</t>
  </si>
  <si>
    <t>Gymnázium, Mimoň, Letná 263</t>
  </si>
  <si>
    <t>Gymnázium Mimoň, Letná 263</t>
  </si>
  <si>
    <t>Gymnázium Ivana Olbrachta, Semily, Nad Špejcharem 574</t>
  </si>
  <si>
    <t>Gymnázium I.Olbrachta Semily, Nad Špejcharem 574</t>
  </si>
  <si>
    <t>Gymnázium, Turnov, Jana Palacha 804</t>
  </si>
  <si>
    <t>Gymnázium Turnov, J. Palacha 804</t>
  </si>
  <si>
    <t xml:space="preserve">Střední průmyslová škola, Česká Lípa, Havlíčkova 426 </t>
  </si>
  <si>
    <t>Domov mládeže Česká Lípa, Havlíčkova 443</t>
  </si>
  <si>
    <t>Vyšší odborná škola sklářská a Střední škola, Nový Bor, Wolkerova 316</t>
  </si>
  <si>
    <t>VOŠ sklář a SŠ Nový Bor, Wolkerova 316 - výdejna</t>
  </si>
  <si>
    <t>INFORMACE O DOFINANCOVÁNÍ NEPEDAGOGICKCÝCH PRACOVNÍKŮ STANOVENÝCH NORMATIVNĚ Z OŠMTS KÚLK NA ZÁŘÍ - PROSINEC 2025</t>
  </si>
  <si>
    <t>DŘ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</si>
</sst>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3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theme="1"/>
      <name val="Aptos Narrow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i/>
      <sz val="10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sz val="8"/>
      <name val="Arial CE"/>
      <charset val="238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ptos Narrow"/>
      <family val="2"/>
      <scheme val="minor"/>
    </font>
    <font>
      <sz val="8"/>
      <name val="Arimo"/>
    </font>
    <font>
      <b/>
      <sz val="16"/>
      <name val="Arimo"/>
    </font>
    <font>
      <sz val="16"/>
      <name val="Arimo"/>
    </font>
    <font>
      <sz val="10"/>
      <name val="Arimo"/>
    </font>
    <font>
      <b/>
      <sz val="11"/>
      <name val="Arial"/>
      <family val="2"/>
      <charset val="238"/>
    </font>
    <font>
      <sz val="8"/>
      <name val="Arial CE"/>
      <charset val="238"/>
    </font>
    <font>
      <b/>
      <sz val="11"/>
      <name val="Arimo"/>
    </font>
    <font>
      <b/>
      <sz val="8"/>
      <name val="Arimo"/>
    </font>
    <font>
      <sz val="10"/>
      <color rgb="FFFFFFFF"/>
      <name val="Arimo"/>
    </font>
    <font>
      <b/>
      <sz val="12"/>
      <color theme="1"/>
      <name val="Aptos Narrow"/>
      <family val="2"/>
      <charset val="238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 shrinkToFit="1"/>
    </xf>
    <xf numFmtId="4" fontId="5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3" fontId="0" fillId="0" borderId="4" xfId="0" applyNumberFormat="1" applyBorder="1"/>
    <xf numFmtId="4" fontId="0" fillId="0" borderId="4" xfId="0" applyNumberFormat="1" applyBorder="1"/>
    <xf numFmtId="0" fontId="2" fillId="0" borderId="4" xfId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3" fontId="1" fillId="3" borderId="4" xfId="0" applyNumberFormat="1" applyFont="1" applyFill="1" applyBorder="1"/>
    <xf numFmtId="4" fontId="1" fillId="3" borderId="4" xfId="0" applyNumberFormat="1" applyFont="1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0" fontId="2" fillId="0" borderId="5" xfId="1" applyBorder="1" applyAlignment="1">
      <alignment horizontal="center"/>
    </xf>
    <xf numFmtId="3" fontId="0" fillId="0" borderId="5" xfId="0" applyNumberFormat="1" applyBorder="1"/>
    <xf numFmtId="4" fontId="0" fillId="0" borderId="5" xfId="0" applyNumberFormat="1" applyBorder="1"/>
    <xf numFmtId="3" fontId="2" fillId="0" borderId="0" xfId="1" applyNumberFormat="1"/>
    <xf numFmtId="4" fontId="1" fillId="0" borderId="0" xfId="0" applyNumberFormat="1" applyFont="1"/>
    <xf numFmtId="4" fontId="0" fillId="0" borderId="0" xfId="0" applyNumberFormat="1"/>
    <xf numFmtId="4" fontId="8" fillId="4" borderId="4" xfId="0" applyNumberFormat="1" applyFont="1" applyFill="1" applyBorder="1" applyAlignment="1">
      <alignment horizontal="center"/>
    </xf>
    <xf numFmtId="4" fontId="8" fillId="4" borderId="4" xfId="0" applyNumberFormat="1" applyFont="1" applyFill="1" applyBorder="1"/>
    <xf numFmtId="0" fontId="9" fillId="0" borderId="4" xfId="0" applyFont="1" applyBorder="1" applyAlignment="1">
      <alignment horizontal="center"/>
    </xf>
    <xf numFmtId="4" fontId="10" fillId="0" borderId="4" xfId="0" applyNumberFormat="1" applyFont="1" applyBorder="1"/>
    <xf numFmtId="4" fontId="12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2" fillId="0" borderId="4" xfId="1" applyNumberFormat="1" applyBorder="1"/>
    <xf numFmtId="3" fontId="7" fillId="3" borderId="4" xfId="1" applyNumberFormat="1" applyFont="1" applyFill="1" applyBorder="1"/>
    <xf numFmtId="3" fontId="2" fillId="0" borderId="5" xfId="1" applyNumberFormat="1" applyBorder="1"/>
    <xf numFmtId="3" fontId="10" fillId="0" borderId="7" xfId="0" applyNumberFormat="1" applyFont="1" applyBorder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3" fontId="23" fillId="0" borderId="0" xfId="0" applyNumberFormat="1" applyFont="1"/>
    <xf numFmtId="4" fontId="20" fillId="0" borderId="0" xfId="0" applyNumberFormat="1" applyFont="1"/>
    <xf numFmtId="0" fontId="24" fillId="0" borderId="0" xfId="0" applyFont="1"/>
    <xf numFmtId="3" fontId="25" fillId="6" borderId="0" xfId="0" applyNumberFormat="1" applyFont="1" applyFill="1"/>
    <xf numFmtId="14" fontId="24" fillId="0" borderId="0" xfId="0" applyNumberFormat="1" applyFont="1" applyAlignment="1">
      <alignment horizontal="left" wrapText="1"/>
    </xf>
    <xf numFmtId="3" fontId="25" fillId="7" borderId="0" xfId="0" applyNumberFormat="1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23" fillId="0" borderId="0" xfId="0" applyFont="1"/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3" fontId="25" fillId="6" borderId="4" xfId="0" applyNumberFormat="1" applyFont="1" applyFill="1" applyBorder="1" applyAlignment="1">
      <alignment horizontal="center" vertical="center" wrapText="1"/>
    </xf>
    <xf numFmtId="3" fontId="25" fillId="7" borderId="4" xfId="0" applyNumberFormat="1" applyFont="1" applyFill="1" applyBorder="1" applyAlignment="1">
      <alignment horizontal="center" vertical="center" wrapText="1"/>
    </xf>
    <xf numFmtId="3" fontId="20" fillId="9" borderId="7" xfId="0" applyNumberFormat="1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3" fontId="20" fillId="0" borderId="8" xfId="0" applyNumberFormat="1" applyFont="1" applyBorder="1"/>
    <xf numFmtId="3" fontId="20" fillId="0" borderId="7" xfId="0" applyNumberFormat="1" applyFont="1" applyBorder="1"/>
    <xf numFmtId="4" fontId="20" fillId="0" borderId="7" xfId="0" applyNumberFormat="1" applyFont="1" applyBorder="1"/>
    <xf numFmtId="0" fontId="20" fillId="8" borderId="7" xfId="0" applyFont="1" applyFill="1" applyBorder="1" applyAlignment="1">
      <alignment horizontal="center"/>
    </xf>
    <xf numFmtId="0" fontId="27" fillId="8" borderId="7" xfId="0" applyFont="1" applyFill="1" applyBorder="1"/>
    <xf numFmtId="0" fontId="27" fillId="8" borderId="7" xfId="0" applyFont="1" applyFill="1" applyBorder="1" applyAlignment="1">
      <alignment horizontal="center"/>
    </xf>
    <xf numFmtId="3" fontId="27" fillId="8" borderId="8" xfId="0" applyNumberFormat="1" applyFont="1" applyFill="1" applyBorder="1"/>
    <xf numFmtId="4" fontId="27" fillId="8" borderId="8" xfId="0" applyNumberFormat="1" applyFont="1" applyFill="1" applyBorder="1"/>
    <xf numFmtId="0" fontId="23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3" fontId="20" fillId="0" borderId="0" xfId="0" applyNumberFormat="1" applyFont="1"/>
    <xf numFmtId="2" fontId="0" fillId="0" borderId="0" xfId="0" applyNumberFormat="1"/>
    <xf numFmtId="2" fontId="6" fillId="0" borderId="4" xfId="0" applyNumberFormat="1" applyFont="1" applyBorder="1" applyAlignment="1">
      <alignment horizontal="center"/>
    </xf>
    <xf numFmtId="2" fontId="0" fillId="0" borderId="4" xfId="0" applyNumberFormat="1" applyBorder="1"/>
    <xf numFmtId="2" fontId="8" fillId="4" borderId="4" xfId="0" applyNumberFormat="1" applyFont="1" applyFill="1" applyBorder="1"/>
    <xf numFmtId="2" fontId="10" fillId="0" borderId="4" xfId="0" applyNumberFormat="1" applyFont="1" applyBorder="1"/>
    <xf numFmtId="2" fontId="20" fillId="0" borderId="7" xfId="0" applyNumberFormat="1" applyFont="1" applyBorder="1"/>
    <xf numFmtId="0" fontId="29" fillId="0" borderId="0" xfId="0" applyFont="1" applyAlignment="1">
      <alignment horizontal="left"/>
    </xf>
    <xf numFmtId="3" fontId="0" fillId="0" borderId="0" xfId="0" applyNumberFormat="1"/>
    <xf numFmtId="4" fontId="13" fillId="0" borderId="1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2" fontId="19" fillId="2" borderId="6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8" fillId="2" borderId="6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3" fontId="8" fillId="4" borderId="4" xfId="0" applyNumberFormat="1" applyFont="1" applyFill="1" applyBorder="1"/>
    <xf numFmtId="3" fontId="10" fillId="0" borderId="4" xfId="0" applyNumberFormat="1" applyFont="1" applyBorder="1"/>
  </cellXfs>
  <cellStyles count="2">
    <cellStyle name="Normální" xfId="0" builtinId="0"/>
    <cellStyle name="Normální 2" xfId="1" xr:uid="{C1DFB1F5-E896-4373-A079-0279F69094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rajlbc-my.sharepoint.com/personal/kamila_lofflerova_kraj-lbc_cz/Documents/2025/ROZPO&#268;ET/03_&#218;PRAVA_&#268;ERVEN/03_uprava_cerven.xlsx" TargetMode="External"/><Relationship Id="rId1" Type="http://schemas.openxmlformats.org/officeDocument/2006/relationships/externalLinkPath" Target="03_&#218;PRAVA_&#268;ERVEN/03_uprava_cerv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ÚPRAVA"/>
      <sheetName val="OON"/>
      <sheetName val="komentář"/>
    </sheetNames>
    <sheetDataSet>
      <sheetData sheetId="0"/>
      <sheetData sheetId="1">
        <row r="7">
          <cell r="AR7">
            <v>0</v>
          </cell>
          <cell r="AW7">
            <v>0</v>
          </cell>
          <cell r="AX7">
            <v>0</v>
          </cell>
          <cell r="BB7">
            <v>0</v>
          </cell>
          <cell r="BC7">
            <v>0</v>
          </cell>
        </row>
        <row r="8">
          <cell r="AR8">
            <v>0</v>
          </cell>
          <cell r="AW8">
            <v>0</v>
          </cell>
          <cell r="AX8">
            <v>0</v>
          </cell>
        </row>
        <row r="9">
          <cell r="AR9">
            <v>0</v>
          </cell>
          <cell r="AW9">
            <v>0</v>
          </cell>
          <cell r="AX9">
            <v>0</v>
          </cell>
          <cell r="BC9">
            <v>0</v>
          </cell>
        </row>
        <row r="11">
          <cell r="AR11">
            <v>0</v>
          </cell>
          <cell r="AW11">
            <v>0</v>
          </cell>
          <cell r="AX11">
            <v>0</v>
          </cell>
          <cell r="BB11">
            <v>0</v>
          </cell>
          <cell r="BC11">
            <v>0</v>
          </cell>
        </row>
        <row r="12">
          <cell r="AR12">
            <v>0</v>
          </cell>
          <cell r="AW12">
            <v>0</v>
          </cell>
          <cell r="AX12">
            <v>0</v>
          </cell>
        </row>
        <row r="13">
          <cell r="AR13">
            <v>0</v>
          </cell>
          <cell r="AW13">
            <v>0</v>
          </cell>
          <cell r="AX13">
            <v>0</v>
          </cell>
          <cell r="BC13">
            <v>0</v>
          </cell>
        </row>
        <row r="15">
          <cell r="AR15">
            <v>0</v>
          </cell>
          <cell r="AW15">
            <v>0</v>
          </cell>
          <cell r="AX15">
            <v>0</v>
          </cell>
          <cell r="BB15">
            <v>0</v>
          </cell>
          <cell r="BC15">
            <v>0</v>
          </cell>
        </row>
        <row r="16">
          <cell r="AR16">
            <v>0</v>
          </cell>
          <cell r="AW16">
            <v>0</v>
          </cell>
          <cell r="AX16">
            <v>0</v>
          </cell>
        </row>
        <row r="18">
          <cell r="AR18">
            <v>0</v>
          </cell>
          <cell r="AW18">
            <v>0</v>
          </cell>
          <cell r="AX18">
            <v>0</v>
          </cell>
          <cell r="BB18">
            <v>0</v>
          </cell>
          <cell r="BC18">
            <v>0</v>
          </cell>
        </row>
        <row r="19">
          <cell r="AR19">
            <v>0</v>
          </cell>
          <cell r="AW19">
            <v>0</v>
          </cell>
          <cell r="AX19">
            <v>0</v>
          </cell>
        </row>
        <row r="21">
          <cell r="AR21">
            <v>0</v>
          </cell>
          <cell r="AW21">
            <v>0</v>
          </cell>
          <cell r="AX21">
            <v>0</v>
          </cell>
          <cell r="BB21">
            <v>0</v>
          </cell>
          <cell r="BC21">
            <v>0</v>
          </cell>
        </row>
        <row r="22">
          <cell r="AR22">
            <v>0</v>
          </cell>
          <cell r="AW22">
            <v>0</v>
          </cell>
          <cell r="AX22">
            <v>0</v>
          </cell>
        </row>
        <row r="24">
          <cell r="AR24">
            <v>0</v>
          </cell>
          <cell r="AW24">
            <v>0</v>
          </cell>
          <cell r="AX24">
            <v>0</v>
          </cell>
          <cell r="BB24">
            <v>0</v>
          </cell>
          <cell r="BC24">
            <v>0</v>
          </cell>
        </row>
        <row r="25">
          <cell r="AR25">
            <v>0</v>
          </cell>
          <cell r="AW25">
            <v>0</v>
          </cell>
          <cell r="AX25">
            <v>0</v>
          </cell>
        </row>
        <row r="27">
          <cell r="AR27">
            <v>0</v>
          </cell>
          <cell r="AW27">
            <v>0</v>
          </cell>
          <cell r="AX27">
            <v>0</v>
          </cell>
          <cell r="BB27">
            <v>0</v>
          </cell>
          <cell r="BC27">
            <v>0</v>
          </cell>
        </row>
        <row r="28">
          <cell r="AR28">
            <v>0</v>
          </cell>
          <cell r="AW28">
            <v>0</v>
          </cell>
          <cell r="AX28">
            <v>0</v>
          </cell>
        </row>
        <row r="29">
          <cell r="AR29">
            <v>0</v>
          </cell>
          <cell r="AW29">
            <v>0</v>
          </cell>
          <cell r="AX29">
            <v>0</v>
          </cell>
          <cell r="BC29">
            <v>0</v>
          </cell>
        </row>
        <row r="31">
          <cell r="AR31">
            <v>0</v>
          </cell>
          <cell r="AW31">
            <v>0</v>
          </cell>
          <cell r="AX31">
            <v>0</v>
          </cell>
          <cell r="BB31">
            <v>0</v>
          </cell>
          <cell r="BC31">
            <v>0</v>
          </cell>
        </row>
        <row r="32">
          <cell r="AR32">
            <v>0</v>
          </cell>
          <cell r="AW32">
            <v>0</v>
          </cell>
          <cell r="AX32">
            <v>0</v>
          </cell>
        </row>
        <row r="33">
          <cell r="AR33">
            <v>0</v>
          </cell>
          <cell r="AW33">
            <v>0</v>
          </cell>
          <cell r="AX33">
            <v>0</v>
          </cell>
          <cell r="BC33">
            <v>0</v>
          </cell>
        </row>
        <row r="35">
          <cell r="AR35">
            <v>0</v>
          </cell>
          <cell r="AW35">
            <v>0</v>
          </cell>
          <cell r="AX35">
            <v>0</v>
          </cell>
          <cell r="BB35">
            <v>0</v>
          </cell>
          <cell r="BC35">
            <v>0</v>
          </cell>
        </row>
        <row r="36">
          <cell r="AR36">
            <v>0</v>
          </cell>
          <cell r="AW36">
            <v>0</v>
          </cell>
          <cell r="AX36">
            <v>0</v>
          </cell>
        </row>
        <row r="38">
          <cell r="AR38">
            <v>0</v>
          </cell>
          <cell r="AW38">
            <v>0</v>
          </cell>
          <cell r="AX38">
            <v>0</v>
          </cell>
          <cell r="BB38">
            <v>0</v>
          </cell>
          <cell r="BC38">
            <v>0</v>
          </cell>
        </row>
        <row r="39">
          <cell r="AR39">
            <v>0</v>
          </cell>
          <cell r="AW39">
            <v>0</v>
          </cell>
          <cell r="AX39">
            <v>0</v>
          </cell>
        </row>
        <row r="40">
          <cell r="AR40">
            <v>0</v>
          </cell>
          <cell r="AW40">
            <v>0</v>
          </cell>
          <cell r="AX40">
            <v>0</v>
          </cell>
          <cell r="BB40">
            <v>0</v>
          </cell>
          <cell r="BC40">
            <v>0</v>
          </cell>
        </row>
        <row r="42">
          <cell r="AR42">
            <v>0</v>
          </cell>
          <cell r="AW42">
            <v>0</v>
          </cell>
          <cell r="AX42">
            <v>0</v>
          </cell>
          <cell r="BB42">
            <v>0</v>
          </cell>
          <cell r="BC42">
            <v>0</v>
          </cell>
        </row>
        <row r="43">
          <cell r="AR43">
            <v>0</v>
          </cell>
          <cell r="AW43">
            <v>0</v>
          </cell>
          <cell r="AX43">
            <v>0</v>
          </cell>
        </row>
        <row r="45">
          <cell r="AR45">
            <v>0</v>
          </cell>
          <cell r="AW45">
            <v>0</v>
          </cell>
          <cell r="AX45">
            <v>0</v>
          </cell>
          <cell r="BB45">
            <v>0</v>
          </cell>
          <cell r="BC45">
            <v>0</v>
          </cell>
        </row>
        <row r="46">
          <cell r="AR46">
            <v>0</v>
          </cell>
          <cell r="AW46">
            <v>0</v>
          </cell>
          <cell r="AX46">
            <v>0</v>
          </cell>
        </row>
        <row r="48">
          <cell r="AR48">
            <v>0</v>
          </cell>
          <cell r="AW48">
            <v>0</v>
          </cell>
          <cell r="AX48">
            <v>0</v>
          </cell>
          <cell r="BB48">
            <v>0</v>
          </cell>
          <cell r="BC48">
            <v>0</v>
          </cell>
        </row>
        <row r="49">
          <cell r="AR49">
            <v>0</v>
          </cell>
          <cell r="AW49">
            <v>0</v>
          </cell>
          <cell r="AX49">
            <v>0</v>
          </cell>
        </row>
        <row r="50">
          <cell r="AR50">
            <v>0</v>
          </cell>
          <cell r="AW50">
            <v>0</v>
          </cell>
          <cell r="AX50">
            <v>0</v>
          </cell>
          <cell r="BB50">
            <v>0</v>
          </cell>
          <cell r="BC50">
            <v>0</v>
          </cell>
        </row>
        <row r="52">
          <cell r="AR52">
            <v>0</v>
          </cell>
          <cell r="AW52">
            <v>0</v>
          </cell>
          <cell r="AX52">
            <v>0</v>
          </cell>
          <cell r="BB52">
            <v>0</v>
          </cell>
          <cell r="BC52">
            <v>0</v>
          </cell>
        </row>
        <row r="53">
          <cell r="AR53">
            <v>0</v>
          </cell>
          <cell r="AW53">
            <v>0</v>
          </cell>
          <cell r="AX53">
            <v>0</v>
          </cell>
        </row>
        <row r="55">
          <cell r="AR55">
            <v>0</v>
          </cell>
          <cell r="AW55">
            <v>0</v>
          </cell>
          <cell r="AX55">
            <v>0</v>
          </cell>
          <cell r="BB55">
            <v>0</v>
          </cell>
          <cell r="BC55">
            <v>0</v>
          </cell>
        </row>
        <row r="56">
          <cell r="AR56">
            <v>0</v>
          </cell>
          <cell r="AW56">
            <v>0</v>
          </cell>
          <cell r="AX56">
            <v>0</v>
          </cell>
        </row>
        <row r="57">
          <cell r="AR57">
            <v>0</v>
          </cell>
          <cell r="AW57">
            <v>0</v>
          </cell>
          <cell r="AX57">
            <v>0</v>
          </cell>
          <cell r="BC57">
            <v>0</v>
          </cell>
        </row>
        <row r="58">
          <cell r="AR58">
            <v>0</v>
          </cell>
          <cell r="AW58">
            <v>0</v>
          </cell>
          <cell r="AX58">
            <v>0</v>
          </cell>
          <cell r="BB58">
            <v>0</v>
          </cell>
          <cell r="BC58">
            <v>0</v>
          </cell>
        </row>
        <row r="60">
          <cell r="AR60">
            <v>0</v>
          </cell>
          <cell r="AW60">
            <v>0</v>
          </cell>
          <cell r="AX60">
            <v>0</v>
          </cell>
          <cell r="BB60">
            <v>0</v>
          </cell>
          <cell r="BC60">
            <v>0</v>
          </cell>
        </row>
        <row r="61">
          <cell r="AR61">
            <v>0</v>
          </cell>
          <cell r="AW61">
            <v>0</v>
          </cell>
          <cell r="AX61">
            <v>0</v>
          </cell>
        </row>
        <row r="63">
          <cell r="AR63">
            <v>0</v>
          </cell>
          <cell r="AW63">
            <v>0</v>
          </cell>
          <cell r="AX63">
            <v>0</v>
          </cell>
          <cell r="BB63">
            <v>0</v>
          </cell>
          <cell r="BC63">
            <v>0</v>
          </cell>
        </row>
        <row r="64">
          <cell r="AR64">
            <v>0</v>
          </cell>
          <cell r="AW64">
            <v>0</v>
          </cell>
          <cell r="AX64">
            <v>0</v>
          </cell>
        </row>
        <row r="65">
          <cell r="AR65">
            <v>0</v>
          </cell>
          <cell r="AW65">
            <v>0</v>
          </cell>
          <cell r="AX65">
            <v>0</v>
          </cell>
          <cell r="BB65">
            <v>0</v>
          </cell>
          <cell r="BC65">
            <v>0</v>
          </cell>
        </row>
        <row r="67">
          <cell r="AR67">
            <v>22886</v>
          </cell>
          <cell r="AW67">
            <v>0</v>
          </cell>
          <cell r="AX67">
            <v>300000</v>
          </cell>
          <cell r="BB67">
            <v>0</v>
          </cell>
          <cell r="BC67">
            <v>-0.1</v>
          </cell>
        </row>
        <row r="68">
          <cell r="AR68">
            <v>0</v>
          </cell>
          <cell r="AW68">
            <v>0</v>
          </cell>
          <cell r="AX68">
            <v>0</v>
          </cell>
        </row>
        <row r="69">
          <cell r="AR69">
            <v>0</v>
          </cell>
          <cell r="AW69">
            <v>0</v>
          </cell>
          <cell r="AX69">
            <v>0</v>
          </cell>
          <cell r="BC69">
            <v>0</v>
          </cell>
        </row>
        <row r="70">
          <cell r="AR70">
            <v>135153</v>
          </cell>
          <cell r="AW70">
            <v>0</v>
          </cell>
          <cell r="AX70">
            <v>-300000</v>
          </cell>
          <cell r="BB70">
            <v>0</v>
          </cell>
          <cell r="BC70">
            <v>0.1</v>
          </cell>
        </row>
        <row r="71">
          <cell r="AR71">
            <v>0</v>
          </cell>
          <cell r="AW71">
            <v>0</v>
          </cell>
          <cell r="AX71">
            <v>0</v>
          </cell>
          <cell r="BB71">
            <v>0</v>
          </cell>
          <cell r="BC71">
            <v>0</v>
          </cell>
        </row>
        <row r="73">
          <cell r="AR73">
            <v>0</v>
          </cell>
          <cell r="AW73">
            <v>0</v>
          </cell>
          <cell r="AX73">
            <v>0</v>
          </cell>
          <cell r="BB73">
            <v>0</v>
          </cell>
          <cell r="BC73">
            <v>0</v>
          </cell>
        </row>
        <row r="74">
          <cell r="AR74">
            <v>0</v>
          </cell>
          <cell r="AW74">
            <v>0</v>
          </cell>
          <cell r="AX74">
            <v>0</v>
          </cell>
        </row>
        <row r="75">
          <cell r="AR75">
            <v>0</v>
          </cell>
          <cell r="AW75">
            <v>0</v>
          </cell>
          <cell r="AX75">
            <v>0</v>
          </cell>
          <cell r="BC75">
            <v>0</v>
          </cell>
        </row>
        <row r="76">
          <cell r="AR76">
            <v>0</v>
          </cell>
          <cell r="AW76">
            <v>0</v>
          </cell>
          <cell r="AX76">
            <v>0</v>
          </cell>
          <cell r="BB76">
            <v>0</v>
          </cell>
          <cell r="BC76">
            <v>0</v>
          </cell>
        </row>
        <row r="78">
          <cell r="AR78">
            <v>0</v>
          </cell>
          <cell r="AW78">
            <v>0</v>
          </cell>
          <cell r="AX78">
            <v>0</v>
          </cell>
          <cell r="BB78">
            <v>0</v>
          </cell>
          <cell r="BC78">
            <v>0</v>
          </cell>
        </row>
        <row r="79">
          <cell r="AR79">
            <v>0</v>
          </cell>
          <cell r="AW79">
            <v>0</v>
          </cell>
          <cell r="AX79">
            <v>0</v>
          </cell>
        </row>
        <row r="80">
          <cell r="AR80">
            <v>0</v>
          </cell>
          <cell r="AW80">
            <v>0</v>
          </cell>
          <cell r="AX80">
            <v>0</v>
          </cell>
          <cell r="BB80">
            <v>0</v>
          </cell>
          <cell r="BC80">
            <v>0</v>
          </cell>
        </row>
        <row r="82">
          <cell r="AR82">
            <v>0</v>
          </cell>
          <cell r="AW82">
            <v>0</v>
          </cell>
          <cell r="AX82">
            <v>0</v>
          </cell>
          <cell r="BB82">
            <v>0</v>
          </cell>
          <cell r="BC82">
            <v>0</v>
          </cell>
        </row>
        <row r="83">
          <cell r="AR83">
            <v>0</v>
          </cell>
          <cell r="AW83">
            <v>0</v>
          </cell>
          <cell r="AX83">
            <v>0</v>
          </cell>
        </row>
        <row r="84">
          <cell r="AR84">
            <v>0</v>
          </cell>
          <cell r="AW84">
            <v>0</v>
          </cell>
          <cell r="AX84">
            <v>0</v>
          </cell>
          <cell r="BC84">
            <v>0</v>
          </cell>
        </row>
        <row r="85">
          <cell r="AR85">
            <v>0</v>
          </cell>
          <cell r="AW85">
            <v>0</v>
          </cell>
          <cell r="AX85">
            <v>0</v>
          </cell>
          <cell r="BB85">
            <v>0</v>
          </cell>
          <cell r="BC85">
            <v>0</v>
          </cell>
        </row>
        <row r="87">
          <cell r="AR87">
            <v>0</v>
          </cell>
          <cell r="AW87">
            <v>0</v>
          </cell>
          <cell r="AX87">
            <v>0</v>
          </cell>
          <cell r="BB87">
            <v>0</v>
          </cell>
          <cell r="BC87">
            <v>0</v>
          </cell>
        </row>
        <row r="88">
          <cell r="AR88">
            <v>0</v>
          </cell>
          <cell r="AW88">
            <v>0</v>
          </cell>
          <cell r="AX88">
            <v>0</v>
          </cell>
        </row>
        <row r="89">
          <cell r="AR89">
            <v>0</v>
          </cell>
          <cell r="AW89">
            <v>0</v>
          </cell>
          <cell r="AX89">
            <v>0</v>
          </cell>
          <cell r="BB89">
            <v>0</v>
          </cell>
          <cell r="BC89">
            <v>0</v>
          </cell>
        </row>
        <row r="90">
          <cell r="AR90">
            <v>0</v>
          </cell>
          <cell r="AW90">
            <v>0</v>
          </cell>
          <cell r="AX90">
            <v>0</v>
          </cell>
          <cell r="BB90">
            <v>0</v>
          </cell>
          <cell r="BC90">
            <v>0</v>
          </cell>
        </row>
        <row r="92">
          <cell r="AR92">
            <v>0</v>
          </cell>
          <cell r="AW92">
            <v>0</v>
          </cell>
          <cell r="AX92">
            <v>0</v>
          </cell>
          <cell r="BB92">
            <v>0</v>
          </cell>
          <cell r="BC92">
            <v>0</v>
          </cell>
        </row>
        <row r="93">
          <cell r="AR93">
            <v>0</v>
          </cell>
          <cell r="AW93">
            <v>0</v>
          </cell>
          <cell r="AX93">
            <v>0</v>
          </cell>
        </row>
        <row r="94">
          <cell r="AR94">
            <v>0</v>
          </cell>
          <cell r="AW94">
            <v>0</v>
          </cell>
          <cell r="AX94">
            <v>0</v>
          </cell>
          <cell r="BC94">
            <v>0</v>
          </cell>
        </row>
        <row r="95">
          <cell r="AR95">
            <v>0</v>
          </cell>
          <cell r="AW95">
            <v>0</v>
          </cell>
          <cell r="AX95">
            <v>0</v>
          </cell>
          <cell r="BC95">
            <v>0</v>
          </cell>
        </row>
        <row r="96">
          <cell r="AR96">
            <v>0</v>
          </cell>
          <cell r="AW96">
            <v>0</v>
          </cell>
          <cell r="AX96">
            <v>0</v>
          </cell>
          <cell r="BB96">
            <v>0</v>
          </cell>
          <cell r="BC96">
            <v>0</v>
          </cell>
        </row>
        <row r="97">
          <cell r="AR97">
            <v>0</v>
          </cell>
          <cell r="AW97">
            <v>0</v>
          </cell>
          <cell r="AX97">
            <v>0</v>
          </cell>
          <cell r="BB97">
            <v>0</v>
          </cell>
          <cell r="BC97">
            <v>0</v>
          </cell>
        </row>
        <row r="98">
          <cell r="AR98">
            <v>0</v>
          </cell>
          <cell r="AW98">
            <v>0</v>
          </cell>
          <cell r="AX98">
            <v>0</v>
          </cell>
          <cell r="BB98">
            <v>0</v>
          </cell>
          <cell r="BC98">
            <v>0</v>
          </cell>
        </row>
        <row r="100">
          <cell r="AR100">
            <v>0</v>
          </cell>
          <cell r="AW100">
            <v>0</v>
          </cell>
          <cell r="AX100">
            <v>0</v>
          </cell>
          <cell r="BB100">
            <v>0</v>
          </cell>
          <cell r="BC100">
            <v>0</v>
          </cell>
        </row>
        <row r="101">
          <cell r="AR101">
            <v>0</v>
          </cell>
          <cell r="AW101">
            <v>0</v>
          </cell>
          <cell r="AX101">
            <v>0</v>
          </cell>
        </row>
        <row r="102">
          <cell r="AR102">
            <v>0</v>
          </cell>
          <cell r="AW102">
            <v>0</v>
          </cell>
          <cell r="AX102">
            <v>0</v>
          </cell>
          <cell r="BC102">
            <v>0</v>
          </cell>
        </row>
        <row r="103">
          <cell r="AR103">
            <v>0</v>
          </cell>
          <cell r="AW103">
            <v>0</v>
          </cell>
          <cell r="AX103">
            <v>0</v>
          </cell>
          <cell r="BB103">
            <v>0</v>
          </cell>
          <cell r="BC103">
            <v>0</v>
          </cell>
        </row>
        <row r="105">
          <cell r="AR105">
            <v>0</v>
          </cell>
          <cell r="AW105">
            <v>0</v>
          </cell>
          <cell r="AX105">
            <v>0</v>
          </cell>
          <cell r="BB105">
            <v>0</v>
          </cell>
          <cell r="BC105">
            <v>0</v>
          </cell>
        </row>
        <row r="106">
          <cell r="AR106">
            <v>0</v>
          </cell>
          <cell r="AW106">
            <v>0</v>
          </cell>
          <cell r="AX106">
            <v>0</v>
          </cell>
          <cell r="BB106">
            <v>0</v>
          </cell>
          <cell r="BC106">
            <v>0</v>
          </cell>
        </row>
        <row r="107">
          <cell r="AR107">
            <v>0</v>
          </cell>
          <cell r="AW107">
            <v>0</v>
          </cell>
          <cell r="AX107">
            <v>0</v>
          </cell>
        </row>
        <row r="108">
          <cell r="AR108">
            <v>0</v>
          </cell>
          <cell r="AW108">
            <v>0</v>
          </cell>
          <cell r="AX108">
            <v>0</v>
          </cell>
          <cell r="BC108">
            <v>0</v>
          </cell>
        </row>
        <row r="110">
          <cell r="AR110">
            <v>0</v>
          </cell>
          <cell r="AW110">
            <v>0</v>
          </cell>
          <cell r="AX110">
            <v>0</v>
          </cell>
          <cell r="BB110">
            <v>0</v>
          </cell>
          <cell r="BC110">
            <v>0</v>
          </cell>
        </row>
        <row r="111">
          <cell r="AR111">
            <v>0</v>
          </cell>
          <cell r="AW111">
            <v>0</v>
          </cell>
          <cell r="AX111">
            <v>0</v>
          </cell>
        </row>
        <row r="112">
          <cell r="AR112">
            <v>0</v>
          </cell>
          <cell r="AW112">
            <v>0</v>
          </cell>
          <cell r="AX112">
            <v>0</v>
          </cell>
          <cell r="BC112">
            <v>0</v>
          </cell>
        </row>
        <row r="113">
          <cell r="AR113">
            <v>0</v>
          </cell>
          <cell r="AW113">
            <v>0</v>
          </cell>
          <cell r="AX113">
            <v>0</v>
          </cell>
          <cell r="BC113">
            <v>0</v>
          </cell>
        </row>
        <row r="115">
          <cell r="AR115">
            <v>0</v>
          </cell>
          <cell r="AW115">
            <v>0</v>
          </cell>
          <cell r="AX115">
            <v>0</v>
          </cell>
          <cell r="BB115">
            <v>0</v>
          </cell>
          <cell r="BC115">
            <v>0</v>
          </cell>
        </row>
        <row r="116">
          <cell r="AR116">
            <v>0</v>
          </cell>
          <cell r="AW116">
            <v>0</v>
          </cell>
          <cell r="AX116">
            <v>0</v>
          </cell>
        </row>
        <row r="117">
          <cell r="AR117">
            <v>0</v>
          </cell>
          <cell r="AW117">
            <v>0</v>
          </cell>
          <cell r="AX117">
            <v>0</v>
          </cell>
          <cell r="BC117">
            <v>0</v>
          </cell>
        </row>
        <row r="118">
          <cell r="AR118">
            <v>0</v>
          </cell>
          <cell r="AW118">
            <v>0</v>
          </cell>
          <cell r="AX118">
            <v>0</v>
          </cell>
          <cell r="BB118">
            <v>0</v>
          </cell>
          <cell r="BC118">
            <v>0</v>
          </cell>
        </row>
        <row r="120">
          <cell r="AR120">
            <v>0</v>
          </cell>
          <cell r="AW120">
            <v>0</v>
          </cell>
          <cell r="AX120">
            <v>0</v>
          </cell>
          <cell r="BB120">
            <v>0</v>
          </cell>
          <cell r="BC120">
            <v>0</v>
          </cell>
        </row>
        <row r="121">
          <cell r="AR121">
            <v>0</v>
          </cell>
          <cell r="AW121">
            <v>0</v>
          </cell>
          <cell r="AX121">
            <v>0</v>
          </cell>
        </row>
        <row r="122">
          <cell r="AR122">
            <v>0</v>
          </cell>
          <cell r="AW122">
            <v>0</v>
          </cell>
          <cell r="AX122">
            <v>0</v>
          </cell>
          <cell r="BC122">
            <v>0</v>
          </cell>
        </row>
        <row r="123">
          <cell r="AR123">
            <v>0</v>
          </cell>
          <cell r="AW123">
            <v>0</v>
          </cell>
          <cell r="AX123">
            <v>0</v>
          </cell>
          <cell r="BB123">
            <v>0</v>
          </cell>
          <cell r="BC123">
            <v>0</v>
          </cell>
        </row>
        <row r="125">
          <cell r="AR125">
            <v>0</v>
          </cell>
          <cell r="AW125">
            <v>0</v>
          </cell>
          <cell r="AX125">
            <v>0</v>
          </cell>
          <cell r="BB125">
            <v>0</v>
          </cell>
          <cell r="BC125">
            <v>0</v>
          </cell>
        </row>
        <row r="126">
          <cell r="AR126">
            <v>0</v>
          </cell>
          <cell r="AW126">
            <v>0</v>
          </cell>
          <cell r="AX126">
            <v>0</v>
          </cell>
        </row>
        <row r="128">
          <cell r="AR128">
            <v>0</v>
          </cell>
          <cell r="AW128">
            <v>0</v>
          </cell>
          <cell r="AX128">
            <v>0</v>
          </cell>
          <cell r="BB128">
            <v>0</v>
          </cell>
          <cell r="BC128">
            <v>0</v>
          </cell>
        </row>
        <row r="129">
          <cell r="AR129">
            <v>0</v>
          </cell>
          <cell r="AW129">
            <v>0</v>
          </cell>
          <cell r="AX129">
            <v>0</v>
          </cell>
        </row>
        <row r="131">
          <cell r="AR131">
            <v>0</v>
          </cell>
          <cell r="AW131">
            <v>0</v>
          </cell>
          <cell r="AX131">
            <v>0</v>
          </cell>
          <cell r="BB131">
            <v>0</v>
          </cell>
          <cell r="BC131">
            <v>0</v>
          </cell>
        </row>
        <row r="132">
          <cell r="AR132">
            <v>0</v>
          </cell>
          <cell r="AW132">
            <v>0</v>
          </cell>
          <cell r="AX132">
            <v>0</v>
          </cell>
        </row>
        <row r="133">
          <cell r="AR133">
            <v>0</v>
          </cell>
          <cell r="AW133">
            <v>0</v>
          </cell>
          <cell r="AX133">
            <v>0</v>
          </cell>
          <cell r="BB133">
            <v>0</v>
          </cell>
          <cell r="BC133">
            <v>0</v>
          </cell>
        </row>
        <row r="135">
          <cell r="AR135">
            <v>0</v>
          </cell>
          <cell r="AW135">
            <v>0</v>
          </cell>
          <cell r="AX135">
            <v>0</v>
          </cell>
          <cell r="BB135">
            <v>0</v>
          </cell>
          <cell r="BC135">
            <v>0</v>
          </cell>
        </row>
        <row r="136">
          <cell r="AR136">
            <v>0</v>
          </cell>
          <cell r="AW136">
            <v>0</v>
          </cell>
          <cell r="AX136">
            <v>0</v>
          </cell>
        </row>
        <row r="138">
          <cell r="AR138">
            <v>0</v>
          </cell>
          <cell r="AW138">
            <v>0</v>
          </cell>
          <cell r="AX138">
            <v>0</v>
          </cell>
          <cell r="BB138">
            <v>0</v>
          </cell>
          <cell r="BC138">
            <v>0</v>
          </cell>
        </row>
        <row r="139">
          <cell r="AR139">
            <v>0</v>
          </cell>
          <cell r="AW139">
            <v>0</v>
          </cell>
          <cell r="AX139">
            <v>0</v>
          </cell>
        </row>
        <row r="140">
          <cell r="AR140">
            <v>0</v>
          </cell>
          <cell r="AW140">
            <v>0</v>
          </cell>
          <cell r="AX140">
            <v>0</v>
          </cell>
          <cell r="BC140">
            <v>0</v>
          </cell>
        </row>
        <row r="141">
          <cell r="AR141">
            <v>0</v>
          </cell>
          <cell r="AW141">
            <v>0</v>
          </cell>
          <cell r="AX141">
            <v>0</v>
          </cell>
          <cell r="BC141">
            <v>0</v>
          </cell>
        </row>
        <row r="142">
          <cell r="AR142">
            <v>0</v>
          </cell>
          <cell r="AW142">
            <v>0</v>
          </cell>
          <cell r="AX142">
            <v>0</v>
          </cell>
          <cell r="BB142">
            <v>0</v>
          </cell>
          <cell r="BC142">
            <v>0</v>
          </cell>
        </row>
        <row r="144">
          <cell r="AR144">
            <v>0</v>
          </cell>
          <cell r="AW144">
            <v>0</v>
          </cell>
          <cell r="AX144">
            <v>0</v>
          </cell>
          <cell r="BB144">
            <v>0</v>
          </cell>
          <cell r="BC144">
            <v>0</v>
          </cell>
        </row>
        <row r="145">
          <cell r="AR145">
            <v>0</v>
          </cell>
          <cell r="AW145">
            <v>0</v>
          </cell>
          <cell r="AX145">
            <v>0</v>
          </cell>
        </row>
        <row r="146">
          <cell r="AR146">
            <v>0</v>
          </cell>
          <cell r="AW146">
            <v>0</v>
          </cell>
          <cell r="AX146">
            <v>0</v>
          </cell>
          <cell r="BC146">
            <v>0</v>
          </cell>
        </row>
        <row r="147">
          <cell r="AR147">
            <v>0</v>
          </cell>
          <cell r="AW147">
            <v>0</v>
          </cell>
          <cell r="AX147">
            <v>0</v>
          </cell>
          <cell r="BC147">
            <v>0</v>
          </cell>
        </row>
        <row r="148">
          <cell r="AR148">
            <v>0</v>
          </cell>
          <cell r="AW148">
            <v>0</v>
          </cell>
          <cell r="AX148">
            <v>0</v>
          </cell>
          <cell r="BB148">
            <v>0</v>
          </cell>
          <cell r="BC148">
            <v>0</v>
          </cell>
        </row>
        <row r="150">
          <cell r="AR150">
            <v>0</v>
          </cell>
          <cell r="AW150">
            <v>0</v>
          </cell>
          <cell r="AX150">
            <v>0</v>
          </cell>
          <cell r="BB150">
            <v>0</v>
          </cell>
          <cell r="BC150">
            <v>0</v>
          </cell>
        </row>
        <row r="151">
          <cell r="AR151">
            <v>0</v>
          </cell>
          <cell r="AW151">
            <v>0</v>
          </cell>
          <cell r="AX151">
            <v>0</v>
          </cell>
          <cell r="BB151">
            <v>0</v>
          </cell>
          <cell r="BC151">
            <v>0</v>
          </cell>
        </row>
        <row r="152">
          <cell r="AR152">
            <v>0</v>
          </cell>
          <cell r="AW152">
            <v>0</v>
          </cell>
          <cell r="AX152">
            <v>0</v>
          </cell>
        </row>
        <row r="153">
          <cell r="AR153">
            <v>0</v>
          </cell>
          <cell r="AW153">
            <v>0</v>
          </cell>
          <cell r="AX153">
            <v>0</v>
          </cell>
          <cell r="BC153">
            <v>0</v>
          </cell>
        </row>
        <row r="154">
          <cell r="AR154">
            <v>0</v>
          </cell>
          <cell r="AW154">
            <v>0</v>
          </cell>
          <cell r="AX154">
            <v>0</v>
          </cell>
          <cell r="BB154">
            <v>0</v>
          </cell>
          <cell r="BC154">
            <v>0</v>
          </cell>
        </row>
        <row r="155">
          <cell r="AR155">
            <v>0</v>
          </cell>
          <cell r="AW155">
            <v>0</v>
          </cell>
          <cell r="AX155">
            <v>0</v>
          </cell>
          <cell r="BB155">
            <v>0</v>
          </cell>
          <cell r="BC155">
            <v>0</v>
          </cell>
        </row>
        <row r="157">
          <cell r="AR157">
            <v>0</v>
          </cell>
          <cell r="AW157">
            <v>0</v>
          </cell>
          <cell r="AX157">
            <v>0</v>
          </cell>
          <cell r="BB157">
            <v>0</v>
          </cell>
          <cell r="BC157">
            <v>0</v>
          </cell>
        </row>
        <row r="158">
          <cell r="AR158">
            <v>0</v>
          </cell>
          <cell r="AW158">
            <v>0</v>
          </cell>
          <cell r="AX158">
            <v>0</v>
          </cell>
        </row>
        <row r="159">
          <cell r="AR159">
            <v>0</v>
          </cell>
          <cell r="AW159">
            <v>0</v>
          </cell>
          <cell r="AX159">
            <v>0</v>
          </cell>
          <cell r="BC159">
            <v>0</v>
          </cell>
        </row>
        <row r="160">
          <cell r="AR160">
            <v>0</v>
          </cell>
          <cell r="AW160">
            <v>0</v>
          </cell>
          <cell r="AX160">
            <v>0</v>
          </cell>
          <cell r="BC160">
            <v>0</v>
          </cell>
        </row>
        <row r="161">
          <cell r="AR161">
            <v>0</v>
          </cell>
          <cell r="AW161">
            <v>0</v>
          </cell>
          <cell r="AX161">
            <v>0</v>
          </cell>
          <cell r="BB161">
            <v>0</v>
          </cell>
          <cell r="BC161">
            <v>0</v>
          </cell>
        </row>
        <row r="163">
          <cell r="AR163">
            <v>0</v>
          </cell>
          <cell r="AW163">
            <v>0</v>
          </cell>
          <cell r="AX163">
            <v>0</v>
          </cell>
          <cell r="BB163">
            <v>0</v>
          </cell>
          <cell r="BC163">
            <v>0</v>
          </cell>
        </row>
        <row r="164">
          <cell r="AR164">
            <v>0</v>
          </cell>
          <cell r="AW164">
            <v>0</v>
          </cell>
          <cell r="AX164">
            <v>0</v>
          </cell>
          <cell r="BB164">
            <v>0</v>
          </cell>
          <cell r="BC164">
            <v>0</v>
          </cell>
        </row>
        <row r="165">
          <cell r="AR165">
            <v>0</v>
          </cell>
          <cell r="AW165">
            <v>0</v>
          </cell>
          <cell r="AX165">
            <v>0</v>
          </cell>
          <cell r="BB165">
            <v>0</v>
          </cell>
          <cell r="BC165">
            <v>0</v>
          </cell>
        </row>
        <row r="166">
          <cell r="AR166">
            <v>0</v>
          </cell>
          <cell r="AW166">
            <v>0</v>
          </cell>
          <cell r="AX166">
            <v>0</v>
          </cell>
          <cell r="BB166">
            <v>0</v>
          </cell>
          <cell r="BC166">
            <v>0</v>
          </cell>
        </row>
        <row r="167">
          <cell r="AR167">
            <v>0</v>
          </cell>
          <cell r="AW167">
            <v>0</v>
          </cell>
          <cell r="AX167">
            <v>0</v>
          </cell>
        </row>
        <row r="168">
          <cell r="AR168">
            <v>0</v>
          </cell>
          <cell r="AW168">
            <v>0</v>
          </cell>
          <cell r="AX168">
            <v>0</v>
          </cell>
          <cell r="BC168">
            <v>0</v>
          </cell>
        </row>
        <row r="169">
          <cell r="AR169">
            <v>0</v>
          </cell>
          <cell r="AW169">
            <v>0</v>
          </cell>
          <cell r="AX169">
            <v>0</v>
          </cell>
          <cell r="BB169">
            <v>0</v>
          </cell>
        </row>
        <row r="170">
          <cell r="AR170">
            <v>0</v>
          </cell>
          <cell r="AW170">
            <v>0</v>
          </cell>
          <cell r="AX170">
            <v>0</v>
          </cell>
          <cell r="BB170">
            <v>0</v>
          </cell>
        </row>
        <row r="171">
          <cell r="AR171">
            <v>0</v>
          </cell>
          <cell r="AW171">
            <v>0</v>
          </cell>
          <cell r="AX171">
            <v>0</v>
          </cell>
          <cell r="BC171">
            <v>0</v>
          </cell>
        </row>
        <row r="172">
          <cell r="AR172">
            <v>0</v>
          </cell>
          <cell r="AW172">
            <v>0</v>
          </cell>
          <cell r="AX172">
            <v>0</v>
          </cell>
          <cell r="BC172">
            <v>0</v>
          </cell>
        </row>
        <row r="173">
          <cell r="AR173">
            <v>0</v>
          </cell>
          <cell r="AW173">
            <v>0</v>
          </cell>
          <cell r="AX173">
            <v>0</v>
          </cell>
          <cell r="BB173">
            <v>0</v>
          </cell>
          <cell r="BC173">
            <v>0</v>
          </cell>
        </row>
        <row r="175">
          <cell r="AR175">
            <v>0</v>
          </cell>
          <cell r="AW175">
            <v>0</v>
          </cell>
          <cell r="AX175">
            <v>0</v>
          </cell>
          <cell r="BB175">
            <v>0</v>
          </cell>
          <cell r="BC175">
            <v>0</v>
          </cell>
        </row>
        <row r="176">
          <cell r="AR176">
            <v>0</v>
          </cell>
          <cell r="AW176">
            <v>0</v>
          </cell>
          <cell r="AX176">
            <v>0</v>
          </cell>
          <cell r="BB176">
            <v>0</v>
          </cell>
          <cell r="BC176">
            <v>0</v>
          </cell>
        </row>
        <row r="177">
          <cell r="AR177">
            <v>0</v>
          </cell>
          <cell r="AW177">
            <v>0</v>
          </cell>
          <cell r="AX177">
            <v>0</v>
          </cell>
          <cell r="BB177">
            <v>0</v>
          </cell>
          <cell r="BC177">
            <v>0</v>
          </cell>
        </row>
        <row r="178">
          <cell r="AR178">
            <v>0</v>
          </cell>
          <cell r="AW178">
            <v>0</v>
          </cell>
          <cell r="AX178">
            <v>0</v>
          </cell>
          <cell r="BB178">
            <v>0</v>
          </cell>
          <cell r="BC178">
            <v>0</v>
          </cell>
        </row>
        <row r="179">
          <cell r="AR179">
            <v>0</v>
          </cell>
          <cell r="AW179">
            <v>0</v>
          </cell>
          <cell r="AX179">
            <v>0</v>
          </cell>
        </row>
        <row r="180">
          <cell r="AR180">
            <v>0</v>
          </cell>
          <cell r="AW180">
            <v>0</v>
          </cell>
          <cell r="AX180">
            <v>0</v>
          </cell>
          <cell r="BC180">
            <v>0</v>
          </cell>
        </row>
        <row r="181">
          <cell r="AR181">
            <v>0</v>
          </cell>
          <cell r="AW181">
            <v>0</v>
          </cell>
          <cell r="AX181">
            <v>0</v>
          </cell>
          <cell r="BB181">
            <v>0</v>
          </cell>
        </row>
        <row r="182">
          <cell r="AR182">
            <v>0</v>
          </cell>
          <cell r="AW182">
            <v>0</v>
          </cell>
          <cell r="AX182">
            <v>0</v>
          </cell>
          <cell r="BB182">
            <v>0</v>
          </cell>
        </row>
        <row r="183">
          <cell r="AR183">
            <v>0</v>
          </cell>
          <cell r="AW183">
            <v>0</v>
          </cell>
          <cell r="AX183">
            <v>0</v>
          </cell>
          <cell r="BC183">
            <v>0</v>
          </cell>
        </row>
        <row r="184">
          <cell r="AR184">
            <v>0</v>
          </cell>
          <cell r="AW184">
            <v>0</v>
          </cell>
          <cell r="AX184">
            <v>0</v>
          </cell>
          <cell r="BC184">
            <v>0</v>
          </cell>
        </row>
        <row r="185">
          <cell r="AR185">
            <v>0</v>
          </cell>
          <cell r="AW185">
            <v>0</v>
          </cell>
          <cell r="AX185">
            <v>0</v>
          </cell>
          <cell r="BB185">
            <v>0</v>
          </cell>
          <cell r="BC185">
            <v>0</v>
          </cell>
        </row>
        <row r="187">
          <cell r="AR187">
            <v>0</v>
          </cell>
          <cell r="AW187">
            <v>0</v>
          </cell>
          <cell r="AX187">
            <v>0</v>
          </cell>
          <cell r="BB187">
            <v>0</v>
          </cell>
          <cell r="BC187">
            <v>0</v>
          </cell>
        </row>
        <row r="188">
          <cell r="AR188">
            <v>0</v>
          </cell>
          <cell r="AW188">
            <v>0</v>
          </cell>
          <cell r="AX188">
            <v>0</v>
          </cell>
          <cell r="BB188">
            <v>0</v>
          </cell>
          <cell r="BC188">
            <v>0</v>
          </cell>
        </row>
        <row r="189">
          <cell r="AR189">
            <v>0</v>
          </cell>
          <cell r="AW189">
            <v>0</v>
          </cell>
          <cell r="AX189">
            <v>0</v>
          </cell>
        </row>
        <row r="190">
          <cell r="AR190">
            <v>0</v>
          </cell>
          <cell r="AW190">
            <v>0</v>
          </cell>
          <cell r="AX190">
            <v>0</v>
          </cell>
          <cell r="BC190">
            <v>0</v>
          </cell>
        </row>
        <row r="191">
          <cell r="AR191">
            <v>0</v>
          </cell>
          <cell r="AW191">
            <v>0</v>
          </cell>
          <cell r="AX191">
            <v>0</v>
          </cell>
          <cell r="BC191">
            <v>0</v>
          </cell>
        </row>
        <row r="192">
          <cell r="AR192">
            <v>0</v>
          </cell>
          <cell r="AW192">
            <v>0</v>
          </cell>
          <cell r="AX192">
            <v>0</v>
          </cell>
          <cell r="BB192">
            <v>0</v>
          </cell>
        </row>
        <row r="193">
          <cell r="AR193">
            <v>0</v>
          </cell>
          <cell r="AW193">
            <v>0</v>
          </cell>
          <cell r="AX193">
            <v>0</v>
          </cell>
          <cell r="BC193">
            <v>0</v>
          </cell>
        </row>
        <row r="194">
          <cell r="AR194">
            <v>0</v>
          </cell>
          <cell r="AW194">
            <v>0</v>
          </cell>
          <cell r="AX194">
            <v>0</v>
          </cell>
          <cell r="BB194">
            <v>0</v>
          </cell>
          <cell r="BC194">
            <v>0</v>
          </cell>
        </row>
        <row r="196">
          <cell r="AR196">
            <v>0</v>
          </cell>
          <cell r="AW196">
            <v>0</v>
          </cell>
          <cell r="AX196">
            <v>0</v>
          </cell>
          <cell r="BB196">
            <v>0</v>
          </cell>
          <cell r="BC196">
            <v>0</v>
          </cell>
        </row>
        <row r="197">
          <cell r="AR197">
            <v>0</v>
          </cell>
          <cell r="AW197">
            <v>0</v>
          </cell>
          <cell r="AX197">
            <v>0</v>
          </cell>
          <cell r="BB197">
            <v>0</v>
          </cell>
          <cell r="BC197">
            <v>0</v>
          </cell>
        </row>
        <row r="198">
          <cell r="AR198">
            <v>0</v>
          </cell>
          <cell r="AW198">
            <v>0</v>
          </cell>
          <cell r="AX198">
            <v>0</v>
          </cell>
        </row>
        <row r="200">
          <cell r="AR200">
            <v>0</v>
          </cell>
          <cell r="AW200">
            <v>0</v>
          </cell>
          <cell r="AX200">
            <v>0</v>
          </cell>
          <cell r="BB200">
            <v>0</v>
          </cell>
          <cell r="BC200">
            <v>0</v>
          </cell>
        </row>
        <row r="201">
          <cell r="AR201">
            <v>0</v>
          </cell>
          <cell r="AW201">
            <v>0</v>
          </cell>
          <cell r="AX201">
            <v>0</v>
          </cell>
          <cell r="BB201">
            <v>0</v>
          </cell>
          <cell r="BC201">
            <v>0</v>
          </cell>
        </row>
        <row r="202">
          <cell r="AR202">
            <v>0</v>
          </cell>
          <cell r="AW202">
            <v>0</v>
          </cell>
          <cell r="AX202">
            <v>0</v>
          </cell>
        </row>
        <row r="203">
          <cell r="AR203">
            <v>0</v>
          </cell>
          <cell r="AW203">
            <v>0</v>
          </cell>
          <cell r="AX203">
            <v>0</v>
          </cell>
          <cell r="BB203">
            <v>0</v>
          </cell>
          <cell r="BC203">
            <v>0</v>
          </cell>
        </row>
        <row r="205">
          <cell r="AR205">
            <v>0</v>
          </cell>
          <cell r="AW205">
            <v>0</v>
          </cell>
          <cell r="AX205">
            <v>0</v>
          </cell>
          <cell r="BB205">
            <v>0</v>
          </cell>
          <cell r="BC205">
            <v>0</v>
          </cell>
        </row>
        <row r="206">
          <cell r="AR206">
            <v>0</v>
          </cell>
          <cell r="AW206">
            <v>0</v>
          </cell>
          <cell r="AX206">
            <v>0</v>
          </cell>
          <cell r="BB206">
            <v>0</v>
          </cell>
          <cell r="BC206">
            <v>0</v>
          </cell>
        </row>
        <row r="207">
          <cell r="AR207">
            <v>0</v>
          </cell>
          <cell r="AW207">
            <v>0</v>
          </cell>
          <cell r="AX207">
            <v>0</v>
          </cell>
          <cell r="BB207">
            <v>0</v>
          </cell>
          <cell r="BC207">
            <v>0</v>
          </cell>
        </row>
        <row r="208">
          <cell r="AR208">
            <v>0</v>
          </cell>
          <cell r="AW208">
            <v>0</v>
          </cell>
          <cell r="AX208">
            <v>0</v>
          </cell>
        </row>
        <row r="209">
          <cell r="AR209">
            <v>0</v>
          </cell>
          <cell r="AW209">
            <v>0</v>
          </cell>
          <cell r="AX209">
            <v>0</v>
          </cell>
          <cell r="BB209">
            <v>0</v>
          </cell>
        </row>
        <row r="210">
          <cell r="AR210">
            <v>0</v>
          </cell>
          <cell r="AW210">
            <v>0</v>
          </cell>
          <cell r="AX210">
            <v>0</v>
          </cell>
          <cell r="BC210">
            <v>0</v>
          </cell>
        </row>
        <row r="212">
          <cell r="AR212">
            <v>0</v>
          </cell>
          <cell r="AW212">
            <v>0</v>
          </cell>
          <cell r="AX212">
            <v>0</v>
          </cell>
          <cell r="BB212">
            <v>0</v>
          </cell>
          <cell r="BC212">
            <v>0</v>
          </cell>
        </row>
        <row r="213">
          <cell r="AR213">
            <v>0</v>
          </cell>
          <cell r="AW213">
            <v>0</v>
          </cell>
          <cell r="AX213">
            <v>0</v>
          </cell>
          <cell r="BB213">
            <v>0</v>
          </cell>
          <cell r="BC213">
            <v>0</v>
          </cell>
        </row>
        <row r="214">
          <cell r="AR214">
            <v>0</v>
          </cell>
          <cell r="AW214">
            <v>0</v>
          </cell>
          <cell r="AX214">
            <v>0</v>
          </cell>
        </row>
        <row r="215">
          <cell r="AR215">
            <v>0</v>
          </cell>
          <cell r="AW215">
            <v>0</v>
          </cell>
          <cell r="AX215">
            <v>0</v>
          </cell>
          <cell r="BC215">
            <v>0</v>
          </cell>
        </row>
        <row r="216">
          <cell r="AR216">
            <v>0</v>
          </cell>
          <cell r="AW216">
            <v>0</v>
          </cell>
          <cell r="AX216">
            <v>0</v>
          </cell>
          <cell r="BB216">
            <v>0</v>
          </cell>
        </row>
        <row r="217">
          <cell r="AR217">
            <v>0</v>
          </cell>
          <cell r="AW217">
            <v>0</v>
          </cell>
          <cell r="AX217">
            <v>0</v>
          </cell>
          <cell r="BC217">
            <v>0</v>
          </cell>
        </row>
        <row r="219">
          <cell r="AR219">
            <v>0</v>
          </cell>
          <cell r="AW219">
            <v>0</v>
          </cell>
          <cell r="AX219">
            <v>0</v>
          </cell>
          <cell r="BB219">
            <v>0</v>
          </cell>
          <cell r="BC219">
            <v>0</v>
          </cell>
        </row>
        <row r="220">
          <cell r="AR220">
            <v>0</v>
          </cell>
          <cell r="AW220">
            <v>0</v>
          </cell>
          <cell r="AX220">
            <v>0</v>
          </cell>
          <cell r="BB220">
            <v>0</v>
          </cell>
          <cell r="BC220">
            <v>0</v>
          </cell>
        </row>
        <row r="221">
          <cell r="AR221">
            <v>0</v>
          </cell>
          <cell r="AW221">
            <v>0</v>
          </cell>
          <cell r="AX221">
            <v>0</v>
          </cell>
          <cell r="BB221">
            <v>0</v>
          </cell>
          <cell r="BC221">
            <v>0</v>
          </cell>
        </row>
        <row r="222">
          <cell r="AR222">
            <v>0</v>
          </cell>
          <cell r="AW222">
            <v>0</v>
          </cell>
          <cell r="AX222">
            <v>0</v>
          </cell>
        </row>
        <row r="223">
          <cell r="AR223">
            <v>0</v>
          </cell>
          <cell r="AW223">
            <v>0</v>
          </cell>
          <cell r="AX223">
            <v>0</v>
          </cell>
          <cell r="BC223">
            <v>0</v>
          </cell>
        </row>
        <row r="224">
          <cell r="AR224">
            <v>0</v>
          </cell>
          <cell r="AW224">
            <v>0</v>
          </cell>
          <cell r="AX224">
            <v>0</v>
          </cell>
          <cell r="BB224">
            <v>0</v>
          </cell>
        </row>
        <row r="225">
          <cell r="AR225">
            <v>0</v>
          </cell>
          <cell r="AW225">
            <v>0</v>
          </cell>
          <cell r="AX225">
            <v>0</v>
          </cell>
          <cell r="BC225">
            <v>0</v>
          </cell>
        </row>
        <row r="227">
          <cell r="AR227">
            <v>0</v>
          </cell>
          <cell r="AW227">
            <v>0</v>
          </cell>
          <cell r="AX227">
            <v>0</v>
          </cell>
          <cell r="BB227">
            <v>0</v>
          </cell>
          <cell r="BC227">
            <v>0</v>
          </cell>
        </row>
        <row r="228">
          <cell r="AR228">
            <v>0</v>
          </cell>
          <cell r="AW228">
            <v>0</v>
          </cell>
          <cell r="AX228">
            <v>0</v>
          </cell>
          <cell r="BB228">
            <v>0</v>
          </cell>
          <cell r="BC228">
            <v>0</v>
          </cell>
        </row>
        <row r="229">
          <cell r="AR229">
            <v>0</v>
          </cell>
          <cell r="AW229">
            <v>0</v>
          </cell>
          <cell r="AX229">
            <v>0</v>
          </cell>
        </row>
        <row r="230">
          <cell r="AR230">
            <v>0</v>
          </cell>
          <cell r="AW230">
            <v>0</v>
          </cell>
          <cell r="AX230">
            <v>0</v>
          </cell>
          <cell r="BC230">
            <v>0</v>
          </cell>
        </row>
        <row r="231">
          <cell r="AR231">
            <v>0</v>
          </cell>
          <cell r="AW231">
            <v>0</v>
          </cell>
          <cell r="AX231">
            <v>0</v>
          </cell>
          <cell r="BB231">
            <v>0</v>
          </cell>
        </row>
        <row r="232">
          <cell r="AR232">
            <v>0</v>
          </cell>
          <cell r="AW232">
            <v>0</v>
          </cell>
          <cell r="AX232">
            <v>0</v>
          </cell>
          <cell r="BC232">
            <v>0</v>
          </cell>
        </row>
        <row r="234">
          <cell r="AR234">
            <v>0</v>
          </cell>
          <cell r="AW234">
            <v>0</v>
          </cell>
          <cell r="AX234">
            <v>0</v>
          </cell>
          <cell r="BB234">
            <v>0</v>
          </cell>
          <cell r="BC234">
            <v>0</v>
          </cell>
        </row>
        <row r="235">
          <cell r="AR235">
            <v>0</v>
          </cell>
          <cell r="AW235">
            <v>0</v>
          </cell>
          <cell r="AX235">
            <v>0</v>
          </cell>
        </row>
        <row r="236">
          <cell r="AR236">
            <v>0</v>
          </cell>
          <cell r="AW236">
            <v>0</v>
          </cell>
          <cell r="AX236">
            <v>0</v>
          </cell>
          <cell r="BC236">
            <v>0</v>
          </cell>
        </row>
        <row r="238">
          <cell r="AR238">
            <v>0</v>
          </cell>
          <cell r="AW238">
            <v>0</v>
          </cell>
          <cell r="AX238">
            <v>0</v>
          </cell>
          <cell r="BB238">
            <v>0</v>
          </cell>
          <cell r="BC238">
            <v>0</v>
          </cell>
        </row>
        <row r="239">
          <cell r="AR239">
            <v>0</v>
          </cell>
          <cell r="AW239">
            <v>0</v>
          </cell>
          <cell r="AX239">
            <v>0</v>
          </cell>
        </row>
        <row r="240">
          <cell r="AR240">
            <v>0</v>
          </cell>
          <cell r="AW240">
            <v>0</v>
          </cell>
          <cell r="AX240">
            <v>0</v>
          </cell>
          <cell r="BC240">
            <v>0</v>
          </cell>
        </row>
        <row r="242">
          <cell r="AR242">
            <v>0</v>
          </cell>
          <cell r="AW242">
            <v>0</v>
          </cell>
          <cell r="AX242">
            <v>0</v>
          </cell>
          <cell r="BB242">
            <v>0</v>
          </cell>
          <cell r="BC242">
            <v>0</v>
          </cell>
        </row>
        <row r="243">
          <cell r="AR243">
            <v>0</v>
          </cell>
          <cell r="AW243">
            <v>0</v>
          </cell>
          <cell r="AX243">
            <v>0</v>
          </cell>
        </row>
        <row r="244">
          <cell r="AR244">
            <v>0</v>
          </cell>
          <cell r="AW244">
            <v>0</v>
          </cell>
          <cell r="AX244">
            <v>0</v>
          </cell>
          <cell r="BC244">
            <v>0</v>
          </cell>
        </row>
        <row r="246">
          <cell r="AR246">
            <v>0</v>
          </cell>
          <cell r="AW246">
            <v>0</v>
          </cell>
          <cell r="AX246">
            <v>0</v>
          </cell>
          <cell r="BB246">
            <v>0</v>
          </cell>
          <cell r="BC246">
            <v>0</v>
          </cell>
        </row>
        <row r="247">
          <cell r="AR247">
            <v>0</v>
          </cell>
          <cell r="AW247">
            <v>0</v>
          </cell>
          <cell r="AX247">
            <v>0</v>
          </cell>
        </row>
        <row r="248">
          <cell r="AR248">
            <v>0</v>
          </cell>
          <cell r="AW248">
            <v>0</v>
          </cell>
          <cell r="AX248">
            <v>0</v>
          </cell>
          <cell r="BC248">
            <v>0</v>
          </cell>
        </row>
        <row r="250">
          <cell r="AR250">
            <v>0</v>
          </cell>
          <cell r="AW250">
            <v>0</v>
          </cell>
          <cell r="AX250">
            <v>0</v>
          </cell>
          <cell r="BB250">
            <v>0</v>
          </cell>
          <cell r="BC250">
            <v>0</v>
          </cell>
        </row>
        <row r="251">
          <cell r="AR251">
            <v>0</v>
          </cell>
          <cell r="AW251">
            <v>0</v>
          </cell>
          <cell r="AX251">
            <v>0</v>
          </cell>
        </row>
        <row r="252">
          <cell r="AR252">
            <v>0</v>
          </cell>
          <cell r="AW252">
            <v>0</v>
          </cell>
          <cell r="AX252">
            <v>0</v>
          </cell>
          <cell r="BC252">
            <v>0</v>
          </cell>
        </row>
        <row r="254">
          <cell r="AR254">
            <v>0</v>
          </cell>
          <cell r="AW254">
            <v>0</v>
          </cell>
          <cell r="AX254">
            <v>0</v>
          </cell>
          <cell r="BB254">
            <v>0</v>
          </cell>
          <cell r="BC254">
            <v>0</v>
          </cell>
        </row>
        <row r="255">
          <cell r="AR255">
            <v>0</v>
          </cell>
          <cell r="AW255">
            <v>0</v>
          </cell>
          <cell r="AX255">
            <v>0</v>
          </cell>
        </row>
        <row r="257">
          <cell r="AR257">
            <v>0</v>
          </cell>
          <cell r="AW257">
            <v>0</v>
          </cell>
          <cell r="AX257">
            <v>0</v>
          </cell>
          <cell r="BB257">
            <v>0</v>
          </cell>
          <cell r="BC257">
            <v>0</v>
          </cell>
        </row>
        <row r="258">
          <cell r="AR258">
            <v>0</v>
          </cell>
          <cell r="AW258">
            <v>0</v>
          </cell>
          <cell r="AX258">
            <v>0</v>
          </cell>
        </row>
        <row r="259">
          <cell r="AR259">
            <v>0</v>
          </cell>
          <cell r="AW259">
            <v>0</v>
          </cell>
          <cell r="AX259">
            <v>0</v>
          </cell>
          <cell r="BC259">
            <v>0</v>
          </cell>
        </row>
        <row r="261">
          <cell r="AR261">
            <v>0</v>
          </cell>
          <cell r="AW261">
            <v>0</v>
          </cell>
          <cell r="AX261">
            <v>0</v>
          </cell>
          <cell r="BB261">
            <v>0</v>
          </cell>
          <cell r="BC261">
            <v>0</v>
          </cell>
        </row>
        <row r="262">
          <cell r="AR262">
            <v>0</v>
          </cell>
          <cell r="AW262">
            <v>0</v>
          </cell>
          <cell r="AX262">
            <v>0</v>
          </cell>
        </row>
        <row r="264">
          <cell r="AR264">
            <v>0</v>
          </cell>
          <cell r="AW264">
            <v>0</v>
          </cell>
          <cell r="AX264">
            <v>0</v>
          </cell>
          <cell r="BB264">
            <v>0</v>
          </cell>
          <cell r="BC264">
            <v>0</v>
          </cell>
        </row>
        <row r="265">
          <cell r="AR265">
            <v>0</v>
          </cell>
          <cell r="AW265">
            <v>0</v>
          </cell>
          <cell r="AX265">
            <v>0</v>
          </cell>
        </row>
        <row r="267">
          <cell r="AR267">
            <v>0</v>
          </cell>
          <cell r="AW267">
            <v>0</v>
          </cell>
          <cell r="AX267">
            <v>0</v>
          </cell>
          <cell r="BB267">
            <v>0</v>
          </cell>
          <cell r="BC267">
            <v>0</v>
          </cell>
        </row>
        <row r="268">
          <cell r="AR268">
            <v>0</v>
          </cell>
          <cell r="AW268">
            <v>0</v>
          </cell>
          <cell r="AX268">
            <v>0</v>
          </cell>
        </row>
        <row r="270">
          <cell r="AR270">
            <v>0</v>
          </cell>
          <cell r="AW270">
            <v>0</v>
          </cell>
          <cell r="AX270">
            <v>0</v>
          </cell>
          <cell r="BB270">
            <v>0</v>
          </cell>
          <cell r="BC270">
            <v>0</v>
          </cell>
        </row>
        <row r="271">
          <cell r="AR271">
            <v>0</v>
          </cell>
          <cell r="AW271">
            <v>0</v>
          </cell>
          <cell r="AX271">
            <v>0</v>
          </cell>
          <cell r="BB271">
            <v>0</v>
          </cell>
          <cell r="BC271">
            <v>0</v>
          </cell>
        </row>
        <row r="272">
          <cell r="AR272">
            <v>0</v>
          </cell>
          <cell r="AW272">
            <v>0</v>
          </cell>
          <cell r="AX272">
            <v>0</v>
          </cell>
        </row>
        <row r="274">
          <cell r="AR274">
            <v>0</v>
          </cell>
          <cell r="AW274">
            <v>0</v>
          </cell>
          <cell r="AX274">
            <v>0</v>
          </cell>
          <cell r="BB274">
            <v>0</v>
          </cell>
          <cell r="BC274">
            <v>0</v>
          </cell>
        </row>
        <row r="275">
          <cell r="AR275">
            <v>0</v>
          </cell>
          <cell r="AW275">
            <v>0</v>
          </cell>
          <cell r="AX275">
            <v>0</v>
          </cell>
          <cell r="BB275">
            <v>0</v>
          </cell>
          <cell r="BC275">
            <v>0</v>
          </cell>
        </row>
        <row r="276">
          <cell r="AR276">
            <v>0</v>
          </cell>
          <cell r="AW276">
            <v>0</v>
          </cell>
          <cell r="AX276">
            <v>0</v>
          </cell>
          <cell r="BB276">
            <v>0</v>
          </cell>
          <cell r="BC276">
            <v>0</v>
          </cell>
        </row>
        <row r="277">
          <cell r="AR277">
            <v>0</v>
          </cell>
          <cell r="AW277">
            <v>0</v>
          </cell>
          <cell r="AX27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36EC-16B7-442D-9993-F66B3BEE7269}">
  <dimension ref="A1:BP301"/>
  <sheetViews>
    <sheetView topLeftCell="I5" workbookViewId="0">
      <selection activeCell="BF1" sqref="BF1:BP1048576"/>
    </sheetView>
  </sheetViews>
  <sheetFormatPr defaultRowHeight="15" outlineLevelRow="2"/>
  <cols>
    <col min="2" max="2" width="13.140625" customWidth="1"/>
    <col min="3" max="3" width="11.42578125" customWidth="1"/>
    <col min="4" max="4" width="32.140625" customWidth="1"/>
    <col min="6" max="6" width="11" customWidth="1"/>
    <col min="8" max="8" width="16.140625" customWidth="1"/>
    <col min="9" max="11" width="16" customWidth="1"/>
    <col min="12" max="12" width="14.42578125" customWidth="1"/>
    <col min="13" max="13" width="17" customWidth="1"/>
    <col min="14" max="14" width="14.5703125" customWidth="1"/>
    <col min="15" max="15" width="14.7109375" customWidth="1"/>
    <col min="16" max="16" width="14.28515625" style="38" customWidth="1"/>
    <col min="17" max="17" width="12.28515625" style="38" customWidth="1"/>
    <col min="18" max="18" width="13.5703125" style="38" customWidth="1"/>
    <col min="19" max="30" width="13.140625" customWidth="1"/>
    <col min="31" max="31" width="15.28515625" customWidth="1"/>
    <col min="32" max="32" width="12.28515625" customWidth="1"/>
    <col min="33" max="37" width="11.5703125" customWidth="1"/>
    <col min="38" max="38" width="13.85546875" customWidth="1"/>
    <col min="39" max="39" width="13.28515625" customWidth="1"/>
    <col min="40" max="40" width="14.140625" customWidth="1"/>
    <col min="41" max="41" width="11.7109375" customWidth="1"/>
    <col min="42" max="42" width="11.85546875" customWidth="1"/>
    <col min="43" max="43" width="13.85546875" customWidth="1"/>
    <col min="44" max="44" width="11.85546875" customWidth="1"/>
    <col min="45" max="45" width="14.5703125" customWidth="1"/>
    <col min="46" max="46" width="13.85546875" customWidth="1"/>
    <col min="47" max="47" width="14.7109375" customWidth="1"/>
    <col min="48" max="50" width="13.85546875" customWidth="1"/>
    <col min="51" max="51" width="14.7109375" customWidth="1"/>
    <col min="52" max="52" width="13.85546875" customWidth="1"/>
    <col min="53" max="53" width="14.7109375" customWidth="1"/>
    <col min="54" max="55" width="13.85546875" customWidth="1"/>
    <col min="56" max="56" width="14.7109375" customWidth="1"/>
    <col min="57" max="57" width="14.5703125" customWidth="1"/>
    <col min="58" max="58" width="16.140625" customWidth="1"/>
    <col min="59" max="59" width="16" customWidth="1"/>
    <col min="60" max="60" width="14.42578125" customWidth="1"/>
    <col min="61" max="61" width="17" customWidth="1"/>
    <col min="62" max="62" width="14.5703125" customWidth="1"/>
    <col min="63" max="63" width="14.7109375" customWidth="1"/>
    <col min="64" max="64" width="14.28515625" style="38" customWidth="1"/>
    <col min="65" max="66" width="13.5703125" style="38" customWidth="1"/>
    <col min="67" max="67" width="10.5703125" customWidth="1"/>
  </cols>
  <sheetData>
    <row r="1" spans="1:68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3"/>
      <c r="BM1" s="3"/>
      <c r="BN1" s="3"/>
    </row>
    <row r="2" spans="1:68">
      <c r="A2" s="4" t="s">
        <v>0</v>
      </c>
      <c r="B2" s="5"/>
      <c r="C2" s="5"/>
      <c r="E2" s="5"/>
      <c r="F2" s="6"/>
      <c r="G2" s="6"/>
      <c r="H2" s="107" t="s">
        <v>1</v>
      </c>
      <c r="I2" s="108"/>
      <c r="J2" s="108"/>
      <c r="K2" s="108"/>
      <c r="L2" s="108"/>
      <c r="M2" s="108"/>
      <c r="N2" s="108"/>
      <c r="O2" s="108"/>
      <c r="P2" s="108"/>
      <c r="Q2" s="108"/>
      <c r="R2" s="109"/>
      <c r="S2" s="115" t="s">
        <v>179</v>
      </c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7"/>
      <c r="BF2" s="107" t="s">
        <v>180</v>
      </c>
      <c r="BG2" s="108"/>
      <c r="BH2" s="108"/>
      <c r="BI2" s="108"/>
      <c r="BJ2" s="108"/>
      <c r="BK2" s="108"/>
      <c r="BL2" s="108"/>
      <c r="BM2" s="108"/>
      <c r="BN2" s="108"/>
      <c r="BO2" s="108"/>
      <c r="BP2" s="109"/>
    </row>
    <row r="3" spans="1:68">
      <c r="A3" s="5"/>
      <c r="B3" s="5"/>
      <c r="C3" s="5"/>
      <c r="E3" s="5"/>
      <c r="F3" s="7"/>
      <c r="G3" s="7"/>
      <c r="H3" s="110" t="s">
        <v>2</v>
      </c>
      <c r="I3" s="111"/>
      <c r="J3" s="111"/>
      <c r="K3" s="111"/>
      <c r="L3" s="112"/>
      <c r="M3" s="110" t="s">
        <v>3</v>
      </c>
      <c r="N3" s="111"/>
      <c r="O3" s="111"/>
      <c r="P3" s="111"/>
      <c r="Q3" s="111"/>
      <c r="R3" s="112"/>
      <c r="S3" s="118" t="s">
        <v>5</v>
      </c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20"/>
      <c r="AF3" s="118" t="s">
        <v>181</v>
      </c>
      <c r="AG3" s="119"/>
      <c r="AH3" s="119"/>
      <c r="AI3" s="119"/>
      <c r="AJ3" s="119"/>
      <c r="AK3" s="119"/>
      <c r="AL3" s="120"/>
      <c r="AM3" s="121" t="s">
        <v>182</v>
      </c>
      <c r="AN3" s="121" t="s">
        <v>183</v>
      </c>
      <c r="AO3" s="121" t="s">
        <v>184</v>
      </c>
      <c r="AP3" s="122" t="s">
        <v>185</v>
      </c>
      <c r="AQ3" s="122"/>
      <c r="AR3" s="122"/>
      <c r="AS3" s="122"/>
      <c r="AT3" s="123" t="s">
        <v>186</v>
      </c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10" t="s">
        <v>2</v>
      </c>
      <c r="BG3" s="111"/>
      <c r="BH3" s="111"/>
      <c r="BI3" s="111"/>
      <c r="BJ3" s="112"/>
      <c r="BK3" s="110" t="s">
        <v>3</v>
      </c>
      <c r="BL3" s="111"/>
      <c r="BM3" s="111"/>
      <c r="BN3" s="111"/>
      <c r="BO3" s="111"/>
      <c r="BP3" s="112"/>
    </row>
    <row r="4" spans="1:68" ht="38.25" customHeight="1">
      <c r="E4" s="5"/>
      <c r="H4" s="113" t="s">
        <v>4</v>
      </c>
      <c r="I4" s="105" t="s">
        <v>5</v>
      </c>
      <c r="J4" s="106"/>
      <c r="K4" s="105" t="s">
        <v>6</v>
      </c>
      <c r="L4" s="106"/>
      <c r="M4" s="113" t="s">
        <v>7</v>
      </c>
      <c r="N4" s="113" t="s">
        <v>8</v>
      </c>
      <c r="O4" s="113" t="s">
        <v>9</v>
      </c>
      <c r="P4" s="126" t="s">
        <v>10</v>
      </c>
      <c r="Q4" s="102" t="s">
        <v>11</v>
      </c>
      <c r="R4" s="103"/>
      <c r="S4" s="105" t="s">
        <v>187</v>
      </c>
      <c r="T4" s="124"/>
      <c r="U4" s="124"/>
      <c r="V4" s="124"/>
      <c r="W4" s="124"/>
      <c r="X4" s="124"/>
      <c r="Y4" s="124"/>
      <c r="Z4" s="106"/>
      <c r="AA4" s="105" t="s">
        <v>188</v>
      </c>
      <c r="AB4" s="124"/>
      <c r="AC4" s="124"/>
      <c r="AD4" s="124"/>
      <c r="AE4" s="106"/>
      <c r="AF4" s="105" t="s">
        <v>187</v>
      </c>
      <c r="AG4" s="124"/>
      <c r="AH4" s="124"/>
      <c r="AI4" s="106"/>
      <c r="AJ4" s="124" t="s">
        <v>188</v>
      </c>
      <c r="AK4" s="124"/>
      <c r="AL4" s="106"/>
      <c r="AM4" s="121"/>
      <c r="AN4" s="121"/>
      <c r="AO4" s="121"/>
      <c r="AP4" s="122"/>
      <c r="AQ4" s="122"/>
      <c r="AR4" s="122"/>
      <c r="AS4" s="122"/>
      <c r="AT4" s="125" t="s">
        <v>189</v>
      </c>
      <c r="AU4" s="125"/>
      <c r="AV4" s="43" t="s">
        <v>190</v>
      </c>
      <c r="AW4" s="44" t="s">
        <v>191</v>
      </c>
      <c r="AX4" s="97" t="s">
        <v>192</v>
      </c>
      <c r="AY4" s="98"/>
      <c r="AZ4" s="99" t="s">
        <v>193</v>
      </c>
      <c r="BA4" s="99"/>
      <c r="BB4" s="43" t="s">
        <v>194</v>
      </c>
      <c r="BC4" s="104" t="s">
        <v>195</v>
      </c>
      <c r="BD4" s="104"/>
      <c r="BE4" s="104"/>
      <c r="BF4" s="100" t="s">
        <v>4</v>
      </c>
      <c r="BG4" s="105" t="s">
        <v>5</v>
      </c>
      <c r="BH4" s="106"/>
      <c r="BI4" s="105" t="s">
        <v>6</v>
      </c>
      <c r="BJ4" s="106"/>
      <c r="BK4" s="100" t="s">
        <v>7</v>
      </c>
      <c r="BL4" s="100" t="s">
        <v>8</v>
      </c>
      <c r="BM4" s="100" t="s">
        <v>9</v>
      </c>
      <c r="BN4" s="101" t="s">
        <v>10</v>
      </c>
      <c r="BO4" s="102" t="s">
        <v>11</v>
      </c>
      <c r="BP4" s="103"/>
    </row>
    <row r="5" spans="1:68" ht="54">
      <c r="A5" s="9" t="s">
        <v>12</v>
      </c>
      <c r="B5" s="10" t="s">
        <v>13</v>
      </c>
      <c r="C5" s="10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14"/>
      <c r="I5" s="8" t="s">
        <v>19</v>
      </c>
      <c r="J5" s="8" t="s">
        <v>20</v>
      </c>
      <c r="K5" s="8" t="s">
        <v>21</v>
      </c>
      <c r="L5" s="8" t="s">
        <v>22</v>
      </c>
      <c r="M5" s="114"/>
      <c r="N5" s="114"/>
      <c r="O5" s="114"/>
      <c r="P5" s="127"/>
      <c r="Q5" s="11" t="s">
        <v>23</v>
      </c>
      <c r="R5" s="11" t="s">
        <v>24</v>
      </c>
      <c r="S5" s="45" t="s">
        <v>196</v>
      </c>
      <c r="T5" s="45" t="s">
        <v>190</v>
      </c>
      <c r="U5" s="45" t="s">
        <v>191</v>
      </c>
      <c r="V5" s="45" t="s">
        <v>197</v>
      </c>
      <c r="W5" s="45" t="s">
        <v>192</v>
      </c>
      <c r="X5" s="45" t="s">
        <v>198</v>
      </c>
      <c r="Y5" s="45" t="s">
        <v>199</v>
      </c>
      <c r="Z5" s="45" t="s">
        <v>200</v>
      </c>
      <c r="AA5" s="45" t="s">
        <v>196</v>
      </c>
      <c r="AB5" s="45" t="s">
        <v>197</v>
      </c>
      <c r="AC5" s="45" t="s">
        <v>192</v>
      </c>
      <c r="AD5" s="45" t="s">
        <v>198</v>
      </c>
      <c r="AE5" s="45" t="s">
        <v>201</v>
      </c>
      <c r="AF5" s="45" t="s">
        <v>202</v>
      </c>
      <c r="AG5" s="45" t="s">
        <v>203</v>
      </c>
      <c r="AH5" s="45" t="s">
        <v>204</v>
      </c>
      <c r="AI5" s="45" t="s">
        <v>205</v>
      </c>
      <c r="AJ5" s="45" t="s">
        <v>203</v>
      </c>
      <c r="AK5" s="45" t="s">
        <v>204</v>
      </c>
      <c r="AL5" s="45" t="s">
        <v>206</v>
      </c>
      <c r="AM5" s="121"/>
      <c r="AN5" s="121"/>
      <c r="AO5" s="121"/>
      <c r="AP5" s="45" t="s">
        <v>191</v>
      </c>
      <c r="AQ5" s="45" t="s">
        <v>190</v>
      </c>
      <c r="AR5" s="45" t="s">
        <v>207</v>
      </c>
      <c r="AS5" s="45" t="s">
        <v>208</v>
      </c>
      <c r="AT5" s="46" t="s">
        <v>209</v>
      </c>
      <c r="AU5" s="46" t="s">
        <v>210</v>
      </c>
      <c r="AV5" s="46" t="s">
        <v>211</v>
      </c>
      <c r="AW5" s="46" t="s">
        <v>211</v>
      </c>
      <c r="AX5" s="46" t="s">
        <v>211</v>
      </c>
      <c r="AY5" s="46" t="s">
        <v>212</v>
      </c>
      <c r="AZ5" s="46" t="s">
        <v>211</v>
      </c>
      <c r="BA5" s="46" t="s">
        <v>212</v>
      </c>
      <c r="BB5" s="46" t="s">
        <v>211</v>
      </c>
      <c r="BC5" s="46" t="s">
        <v>211</v>
      </c>
      <c r="BD5" s="46" t="s">
        <v>212</v>
      </c>
      <c r="BE5" s="46" t="s">
        <v>213</v>
      </c>
      <c r="BF5" s="100"/>
      <c r="BG5" s="8" t="s">
        <v>19</v>
      </c>
      <c r="BH5" s="8" t="s">
        <v>20</v>
      </c>
      <c r="BI5" s="8" t="s">
        <v>21</v>
      </c>
      <c r="BJ5" s="8" t="s">
        <v>22</v>
      </c>
      <c r="BK5" s="100"/>
      <c r="BL5" s="100"/>
      <c r="BM5" s="100"/>
      <c r="BN5" s="101"/>
      <c r="BO5" s="11" t="s">
        <v>23</v>
      </c>
      <c r="BP5" s="11" t="s">
        <v>24</v>
      </c>
    </row>
    <row r="6" spans="1:68">
      <c r="A6" s="12" t="s">
        <v>25</v>
      </c>
      <c r="B6" s="12" t="s">
        <v>26</v>
      </c>
      <c r="C6" s="12" t="s">
        <v>27</v>
      </c>
      <c r="D6" s="12" t="s">
        <v>28</v>
      </c>
      <c r="E6" s="13" t="s">
        <v>29</v>
      </c>
      <c r="F6" s="12" t="s">
        <v>30</v>
      </c>
      <c r="G6" s="12" t="s">
        <v>31</v>
      </c>
      <c r="H6" s="14" t="s">
        <v>4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N6" s="14" t="s">
        <v>37</v>
      </c>
      <c r="O6" s="14" t="s">
        <v>38</v>
      </c>
      <c r="P6" s="15" t="s">
        <v>39</v>
      </c>
      <c r="Q6" s="15" t="s">
        <v>40</v>
      </c>
      <c r="R6" s="15" t="s">
        <v>41</v>
      </c>
      <c r="S6" s="47" t="s">
        <v>214</v>
      </c>
      <c r="T6" s="45" t="s">
        <v>214</v>
      </c>
      <c r="U6" s="45" t="s">
        <v>214</v>
      </c>
      <c r="V6" s="45" t="s">
        <v>214</v>
      </c>
      <c r="W6" s="45" t="s">
        <v>214</v>
      </c>
      <c r="X6" s="45" t="s">
        <v>214</v>
      </c>
      <c r="Y6" s="45" t="s">
        <v>214</v>
      </c>
      <c r="Z6" s="45" t="s">
        <v>214</v>
      </c>
      <c r="AA6" s="47" t="s">
        <v>214</v>
      </c>
      <c r="AB6" s="45" t="s">
        <v>214</v>
      </c>
      <c r="AC6" s="45" t="s">
        <v>214</v>
      </c>
      <c r="AD6" s="45" t="s">
        <v>214</v>
      </c>
      <c r="AE6" s="45" t="s">
        <v>214</v>
      </c>
      <c r="AF6" s="48" t="s">
        <v>215</v>
      </c>
      <c r="AG6" s="48" t="s">
        <v>215</v>
      </c>
      <c r="AH6" s="48" t="s">
        <v>215</v>
      </c>
      <c r="AI6" s="48" t="s">
        <v>215</v>
      </c>
      <c r="AJ6" s="48" t="s">
        <v>215</v>
      </c>
      <c r="AK6" s="48" t="s">
        <v>215</v>
      </c>
      <c r="AL6" s="48" t="s">
        <v>215</v>
      </c>
      <c r="AM6" s="48" t="s">
        <v>216</v>
      </c>
      <c r="AN6" s="48" t="s">
        <v>217</v>
      </c>
      <c r="AO6" s="48" t="s">
        <v>218</v>
      </c>
      <c r="AP6" s="48" t="s">
        <v>219</v>
      </c>
      <c r="AQ6" s="49" t="s">
        <v>219</v>
      </c>
      <c r="AR6" s="49" t="s">
        <v>219</v>
      </c>
      <c r="AS6" s="49" t="s">
        <v>220</v>
      </c>
      <c r="AT6" s="15" t="s">
        <v>221</v>
      </c>
      <c r="AU6" s="15" t="s">
        <v>222</v>
      </c>
      <c r="AV6" s="15" t="s">
        <v>221</v>
      </c>
      <c r="AW6" s="15" t="s">
        <v>221</v>
      </c>
      <c r="AX6" s="15" t="s">
        <v>221</v>
      </c>
      <c r="AY6" s="15" t="s">
        <v>222</v>
      </c>
      <c r="AZ6" s="15" t="s">
        <v>221</v>
      </c>
      <c r="BA6" s="15" t="s">
        <v>222</v>
      </c>
      <c r="BB6" s="15" t="s">
        <v>221</v>
      </c>
      <c r="BC6" s="15" t="s">
        <v>221</v>
      </c>
      <c r="BD6" s="15" t="s">
        <v>222</v>
      </c>
      <c r="BE6" s="15" t="s">
        <v>223</v>
      </c>
      <c r="BF6" s="14" t="s">
        <v>4</v>
      </c>
      <c r="BG6" s="14" t="s">
        <v>32</v>
      </c>
      <c r="BH6" s="14" t="s">
        <v>33</v>
      </c>
      <c r="BI6" s="14" t="s">
        <v>34</v>
      </c>
      <c r="BJ6" s="14" t="s">
        <v>35</v>
      </c>
      <c r="BK6" s="14" t="s">
        <v>36</v>
      </c>
      <c r="BL6" s="14" t="s">
        <v>37</v>
      </c>
      <c r="BM6" s="14" t="s">
        <v>38</v>
      </c>
      <c r="BN6" s="15" t="s">
        <v>39</v>
      </c>
      <c r="BO6" s="15" t="s">
        <v>40</v>
      </c>
      <c r="BP6" s="15" t="s">
        <v>41</v>
      </c>
    </row>
    <row r="7" spans="1:68" outlineLevel="2">
      <c r="A7" s="16">
        <v>1401</v>
      </c>
      <c r="B7" s="13">
        <v>600009998</v>
      </c>
      <c r="C7" s="17">
        <v>62237004</v>
      </c>
      <c r="D7" s="18" t="s">
        <v>42</v>
      </c>
      <c r="E7" s="13">
        <v>3121</v>
      </c>
      <c r="F7" s="13" t="s">
        <v>43</v>
      </c>
      <c r="G7" s="13" t="s">
        <v>44</v>
      </c>
      <c r="H7" s="19">
        <v>40420125</v>
      </c>
      <c r="I7" s="19">
        <v>27805279</v>
      </c>
      <c r="J7" s="19">
        <v>1992660</v>
      </c>
      <c r="K7" s="19">
        <v>0</v>
      </c>
      <c r="L7" s="19">
        <v>20000</v>
      </c>
      <c r="M7" s="19">
        <v>10078463</v>
      </c>
      <c r="N7" s="19">
        <v>297979</v>
      </c>
      <c r="O7" s="19">
        <v>225744</v>
      </c>
      <c r="P7" s="20">
        <v>40.190800000000003</v>
      </c>
      <c r="Q7" s="20">
        <v>34.856900000000003</v>
      </c>
      <c r="R7" s="20">
        <v>5.3338999999999999</v>
      </c>
      <c r="S7" s="19">
        <f>[1]OON!AW7</f>
        <v>0</v>
      </c>
      <c r="T7" s="19"/>
      <c r="U7" s="19"/>
      <c r="V7" s="19"/>
      <c r="W7" s="19"/>
      <c r="X7" s="19"/>
      <c r="Y7" s="19"/>
      <c r="Z7" s="19">
        <f>SUM(S7:Y7)</f>
        <v>0</v>
      </c>
      <c r="AA7" s="19">
        <f>[1]OON!AX7*-1</f>
        <v>0</v>
      </c>
      <c r="AB7" s="19"/>
      <c r="AC7" s="19"/>
      <c r="AD7" s="19"/>
      <c r="AE7" s="19">
        <f>SUM(AA7:AD7)</f>
        <v>0</v>
      </c>
      <c r="AF7" s="19"/>
      <c r="AG7" s="19">
        <f>[1]OON!AW7</f>
        <v>0</v>
      </c>
      <c r="AH7" s="19">
        <f>[1]OON!AR7</f>
        <v>0</v>
      </c>
      <c r="AI7" s="19">
        <f>SUM(AF7:AH7)</f>
        <v>0</v>
      </c>
      <c r="AJ7" s="19">
        <f>[1]OON!AX7</f>
        <v>0</v>
      </c>
      <c r="AK7" s="19"/>
      <c r="AL7" s="19">
        <f>SUM(AJ7:AK7)</f>
        <v>0</v>
      </c>
      <c r="AM7" s="19">
        <f>Z7+AE7+AI7+AL7</f>
        <v>0</v>
      </c>
      <c r="AN7" s="19">
        <f>ROUND((Z7+AE7+AF7+AG7+AJ7)*33.8%,0)</f>
        <v>0</v>
      </c>
      <c r="AO7" s="19">
        <f>ROUND((Z7+AE7)*1%,0)</f>
        <v>0</v>
      </c>
      <c r="AP7" s="19"/>
      <c r="AQ7" s="19"/>
      <c r="AR7" s="19"/>
      <c r="AS7" s="19">
        <f>AP7+AQ7+AR7</f>
        <v>0</v>
      </c>
      <c r="AT7" s="20">
        <f>[1]OON!BB7</f>
        <v>0</v>
      </c>
      <c r="AU7" s="20">
        <f>[1]OON!BC7</f>
        <v>0</v>
      </c>
      <c r="AV7" s="20"/>
      <c r="AW7" s="20"/>
      <c r="AX7" s="20"/>
      <c r="AY7" s="20"/>
      <c r="AZ7" s="20"/>
      <c r="BA7" s="20"/>
      <c r="BB7" s="20"/>
      <c r="BC7" s="20">
        <f>AT7+AV7+AW7+AZ7+BB7+AX7</f>
        <v>0</v>
      </c>
      <c r="BD7" s="20">
        <f>AU7+BA7+AY7</f>
        <v>0</v>
      </c>
      <c r="BE7" s="20">
        <f>BC7+BD7</f>
        <v>0</v>
      </c>
      <c r="BF7" s="19">
        <f>BG7+BH7+BI7+BJ7+BK7+BL7+BM7</f>
        <v>40420125</v>
      </c>
      <c r="BG7" s="19">
        <f>I7+Z7</f>
        <v>27805279</v>
      </c>
      <c r="BH7" s="19">
        <f>J7+AE7</f>
        <v>1992660</v>
      </c>
      <c r="BI7" s="19">
        <f>K7+AI7</f>
        <v>0</v>
      </c>
      <c r="BJ7" s="19">
        <f>L7+AL7</f>
        <v>20000</v>
      </c>
      <c r="BK7" s="19">
        <f>M7+AN7</f>
        <v>10078463</v>
      </c>
      <c r="BL7" s="19">
        <f>N7+AO7</f>
        <v>297979</v>
      </c>
      <c r="BM7" s="20">
        <f>O7+AS7</f>
        <v>225744</v>
      </c>
      <c r="BN7" s="20">
        <f>BO7+BP7</f>
        <v>40.190800000000003</v>
      </c>
      <c r="BO7" s="20">
        <f>Q7+BC7</f>
        <v>34.856900000000003</v>
      </c>
      <c r="BP7" s="20">
        <f>R7+BD7</f>
        <v>5.3338999999999999</v>
      </c>
    </row>
    <row r="8" spans="1:68" outlineLevel="2">
      <c r="A8" s="16">
        <v>1401</v>
      </c>
      <c r="B8" s="13">
        <v>600009998</v>
      </c>
      <c r="C8" s="17">
        <v>62237004</v>
      </c>
      <c r="D8" s="18" t="s">
        <v>42</v>
      </c>
      <c r="E8" s="13">
        <v>3121</v>
      </c>
      <c r="F8" s="13" t="s">
        <v>45</v>
      </c>
      <c r="G8" s="13" t="s">
        <v>46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20">
        <v>0</v>
      </c>
      <c r="Q8" s="20">
        <v>0</v>
      </c>
      <c r="R8" s="20">
        <v>0</v>
      </c>
      <c r="S8" s="19">
        <f>[1]OON!AW8</f>
        <v>0</v>
      </c>
      <c r="T8" s="19"/>
      <c r="U8" s="19"/>
      <c r="V8" s="19"/>
      <c r="W8" s="19"/>
      <c r="X8" s="19"/>
      <c r="Y8" s="19"/>
      <c r="Z8" s="19">
        <f>SUM(S8:Y8)</f>
        <v>0</v>
      </c>
      <c r="AA8" s="19">
        <f>[1]OON!AX8*-1</f>
        <v>0</v>
      </c>
      <c r="AB8" s="19"/>
      <c r="AC8" s="19"/>
      <c r="AD8" s="19"/>
      <c r="AE8" s="19">
        <f>SUM(AA8:AD8)</f>
        <v>0</v>
      </c>
      <c r="AF8" s="19"/>
      <c r="AG8" s="19">
        <f>[1]OON!AW8</f>
        <v>0</v>
      </c>
      <c r="AH8" s="19">
        <f>[1]OON!AR8</f>
        <v>0</v>
      </c>
      <c r="AI8" s="19">
        <f>SUM(AF8:AH8)</f>
        <v>0</v>
      </c>
      <c r="AJ8" s="19">
        <f>[1]OON!AX8</f>
        <v>0</v>
      </c>
      <c r="AK8" s="19"/>
      <c r="AL8" s="19">
        <f>SUM(AJ8:AK8)</f>
        <v>0</v>
      </c>
      <c r="AM8" s="19">
        <f>Z8+AE8+AI8+AL8</f>
        <v>0</v>
      </c>
      <c r="AN8" s="19">
        <f t="shared" ref="AN8:AN9" si="0">ROUND((Z8+AE8+AF8+AG8+AJ8)*33.8%,0)</f>
        <v>0</v>
      </c>
      <c r="AO8" s="19">
        <f>ROUND((Z8+AE8)*1%,0)</f>
        <v>0</v>
      </c>
      <c r="AP8" s="19"/>
      <c r="AQ8" s="19"/>
      <c r="AR8" s="19"/>
      <c r="AS8" s="19">
        <f>AP8+AQ8+AR8</f>
        <v>0</v>
      </c>
      <c r="AT8" s="20"/>
      <c r="AU8" s="20"/>
      <c r="AV8" s="20"/>
      <c r="AW8" s="20"/>
      <c r="AX8" s="20"/>
      <c r="AY8" s="20"/>
      <c r="AZ8" s="20"/>
      <c r="BA8" s="20"/>
      <c r="BB8" s="20"/>
      <c r="BC8" s="20">
        <f>AT8+AV8+AW8+AZ8+BB8+AX8</f>
        <v>0</v>
      </c>
      <c r="BD8" s="20">
        <f>AU8+BA8+AY8</f>
        <v>0</v>
      </c>
      <c r="BE8" s="20">
        <f>BC8+BD8</f>
        <v>0</v>
      </c>
      <c r="BF8" s="19">
        <f t="shared" ref="BF8:BF9" si="1">BG8+BH8+BI8+BJ8+BK8+BL8+BM8</f>
        <v>0</v>
      </c>
      <c r="BG8" s="19">
        <f t="shared" ref="BG8:BG9" si="2">I8+Z8</f>
        <v>0</v>
      </c>
      <c r="BH8" s="19">
        <f t="shared" ref="BH8:BH9" si="3">J8+AE8</f>
        <v>0</v>
      </c>
      <c r="BI8" s="19">
        <f t="shared" ref="BI8:BI9" si="4">K8+AI8</f>
        <v>0</v>
      </c>
      <c r="BJ8" s="19">
        <f t="shared" ref="BJ8:BJ9" si="5">L8+AL8</f>
        <v>0</v>
      </c>
      <c r="BK8" s="19">
        <f t="shared" ref="BK8:BL9" si="6">M8+AN8</f>
        <v>0</v>
      </c>
      <c r="BL8" s="19">
        <f t="shared" si="6"/>
        <v>0</v>
      </c>
      <c r="BM8" s="20">
        <f t="shared" ref="BM8:BM9" si="7">O8+AS8</f>
        <v>0</v>
      </c>
      <c r="BN8" s="20">
        <f t="shared" ref="BN8:BN9" si="8">BO8+BP8</f>
        <v>0</v>
      </c>
      <c r="BO8" s="20">
        <f t="shared" ref="BO8:BP9" si="9">Q8+BC8</f>
        <v>0</v>
      </c>
      <c r="BP8" s="20">
        <f t="shared" si="9"/>
        <v>0</v>
      </c>
    </row>
    <row r="9" spans="1:68" ht="15" customHeight="1" outlineLevel="2">
      <c r="A9" s="16">
        <v>1401</v>
      </c>
      <c r="B9" s="13">
        <v>600009998</v>
      </c>
      <c r="C9" s="17">
        <v>62237004</v>
      </c>
      <c r="D9" s="18" t="s">
        <v>42</v>
      </c>
      <c r="E9" s="21">
        <v>3141</v>
      </c>
      <c r="F9" s="21" t="s">
        <v>47</v>
      </c>
      <c r="G9" s="21" t="s">
        <v>46</v>
      </c>
      <c r="H9" s="19">
        <v>785792</v>
      </c>
      <c r="I9" s="19">
        <v>0</v>
      </c>
      <c r="J9" s="19">
        <v>575237</v>
      </c>
      <c r="K9" s="19">
        <v>0</v>
      </c>
      <c r="L9" s="19">
        <v>0</v>
      </c>
      <c r="M9" s="19">
        <v>194430</v>
      </c>
      <c r="N9" s="19">
        <v>5752</v>
      </c>
      <c r="O9" s="19">
        <v>10373</v>
      </c>
      <c r="P9" s="20">
        <v>1.73</v>
      </c>
      <c r="Q9" s="20">
        <v>0</v>
      </c>
      <c r="R9" s="20">
        <v>1.73</v>
      </c>
      <c r="S9" s="19">
        <f>[1]OON!AW9</f>
        <v>0</v>
      </c>
      <c r="T9" s="50"/>
      <c r="U9" s="50"/>
      <c r="V9" s="50"/>
      <c r="W9" s="50"/>
      <c r="X9" s="50"/>
      <c r="Y9" s="50"/>
      <c r="Z9" s="19">
        <f>SUM(S9:Y9)</f>
        <v>0</v>
      </c>
      <c r="AA9" s="19">
        <f>[1]OON!AX9*-1</f>
        <v>0</v>
      </c>
      <c r="AB9" s="50"/>
      <c r="AC9" s="50"/>
      <c r="AD9" s="50"/>
      <c r="AE9" s="19">
        <f>SUM(AA9:AD9)</f>
        <v>0</v>
      </c>
      <c r="AF9" s="19"/>
      <c r="AG9" s="19">
        <f>[1]OON!AW9</f>
        <v>0</v>
      </c>
      <c r="AH9" s="19">
        <f>[1]OON!AR9</f>
        <v>0</v>
      </c>
      <c r="AI9" s="19">
        <f>SUM(AF9:AH9)</f>
        <v>0</v>
      </c>
      <c r="AJ9" s="19">
        <f>[1]OON!AX9</f>
        <v>0</v>
      </c>
      <c r="AK9" s="19"/>
      <c r="AL9" s="19">
        <f>SUM(AJ9:AK9)</f>
        <v>0</v>
      </c>
      <c r="AM9" s="19">
        <f>Z9+AE9+AI9+AL9</f>
        <v>0</v>
      </c>
      <c r="AN9" s="19">
        <f t="shared" si="0"/>
        <v>0</v>
      </c>
      <c r="AO9" s="19">
        <f>ROUND((Z9+AE9)*1%,0)</f>
        <v>0</v>
      </c>
      <c r="AP9" s="50"/>
      <c r="AQ9" s="50"/>
      <c r="AR9" s="50"/>
      <c r="AS9" s="19">
        <f>AP9+AQ9+AR9</f>
        <v>0</v>
      </c>
      <c r="AT9" s="20"/>
      <c r="AU9" s="20">
        <f>[1]OON!BC9</f>
        <v>0</v>
      </c>
      <c r="AV9" s="20"/>
      <c r="AW9" s="20"/>
      <c r="AX9" s="20"/>
      <c r="AY9" s="20"/>
      <c r="AZ9" s="20"/>
      <c r="BA9" s="20"/>
      <c r="BB9" s="20"/>
      <c r="BC9" s="20">
        <f>AT9+AV9+AW9+AZ9+BB9+AX9</f>
        <v>0</v>
      </c>
      <c r="BD9" s="20">
        <f>AU9+BA9+AY9</f>
        <v>0</v>
      </c>
      <c r="BE9" s="20">
        <f>BC9+BD9</f>
        <v>0</v>
      </c>
      <c r="BF9" s="19">
        <f t="shared" si="1"/>
        <v>785792</v>
      </c>
      <c r="BG9" s="19">
        <f t="shared" si="2"/>
        <v>0</v>
      </c>
      <c r="BH9" s="19">
        <f t="shared" si="3"/>
        <v>575237</v>
      </c>
      <c r="BI9" s="19">
        <f t="shared" si="4"/>
        <v>0</v>
      </c>
      <c r="BJ9" s="19">
        <f t="shared" si="5"/>
        <v>0</v>
      </c>
      <c r="BK9" s="19">
        <f t="shared" si="6"/>
        <v>194430</v>
      </c>
      <c r="BL9" s="19">
        <f t="shared" si="6"/>
        <v>5752</v>
      </c>
      <c r="BM9" s="20">
        <f t="shared" si="7"/>
        <v>10373</v>
      </c>
      <c r="BN9" s="20">
        <f t="shared" si="8"/>
        <v>1.73</v>
      </c>
      <c r="BO9" s="20">
        <f t="shared" si="9"/>
        <v>0</v>
      </c>
      <c r="BP9" s="20">
        <f t="shared" si="9"/>
        <v>1.73</v>
      </c>
    </row>
    <row r="10" spans="1:68" ht="15" customHeight="1" outlineLevel="1">
      <c r="A10" s="22"/>
      <c r="B10" s="23"/>
      <c r="C10" s="24"/>
      <c r="D10" s="25" t="s">
        <v>48</v>
      </c>
      <c r="E10" s="26"/>
      <c r="F10" s="26"/>
      <c r="G10" s="26"/>
      <c r="H10" s="27">
        <v>41205917</v>
      </c>
      <c r="I10" s="27">
        <v>27805279</v>
      </c>
      <c r="J10" s="27">
        <v>2567897</v>
      </c>
      <c r="K10" s="27">
        <v>0</v>
      </c>
      <c r="L10" s="27">
        <v>20000</v>
      </c>
      <c r="M10" s="27">
        <v>10272893</v>
      </c>
      <c r="N10" s="27">
        <v>303731</v>
      </c>
      <c r="O10" s="27">
        <v>236117</v>
      </c>
      <c r="P10" s="28">
        <v>41.9208</v>
      </c>
      <c r="Q10" s="28">
        <v>34.856900000000003</v>
      </c>
      <c r="R10" s="28">
        <v>7.0639000000000003</v>
      </c>
      <c r="S10" s="27">
        <f t="shared" ref="S10:AM10" si="10">SUM(S7:S9)</f>
        <v>0</v>
      </c>
      <c r="T10" s="51">
        <f t="shared" si="10"/>
        <v>0</v>
      </c>
      <c r="U10" s="51">
        <f t="shared" si="10"/>
        <v>0</v>
      </c>
      <c r="V10" s="51">
        <f t="shared" si="10"/>
        <v>0</v>
      </c>
      <c r="W10" s="51">
        <f t="shared" si="10"/>
        <v>0</v>
      </c>
      <c r="X10" s="51">
        <f t="shared" si="10"/>
        <v>0</v>
      </c>
      <c r="Y10" s="51">
        <f t="shared" si="10"/>
        <v>0</v>
      </c>
      <c r="Z10" s="27">
        <f t="shared" si="10"/>
        <v>0</v>
      </c>
      <c r="AA10" s="51">
        <f t="shared" si="10"/>
        <v>0</v>
      </c>
      <c r="AB10" s="51">
        <f t="shared" si="10"/>
        <v>0</v>
      </c>
      <c r="AC10" s="51">
        <f t="shared" si="10"/>
        <v>0</v>
      </c>
      <c r="AD10" s="51">
        <f t="shared" si="10"/>
        <v>0</v>
      </c>
      <c r="AE10" s="27">
        <f t="shared" si="10"/>
        <v>0</v>
      </c>
      <c r="AF10" s="27">
        <f t="shared" si="10"/>
        <v>0</v>
      </c>
      <c r="AG10" s="27">
        <f t="shared" si="10"/>
        <v>0</v>
      </c>
      <c r="AH10" s="27">
        <f t="shared" si="10"/>
        <v>0</v>
      </c>
      <c r="AI10" s="27">
        <f t="shared" si="10"/>
        <v>0</v>
      </c>
      <c r="AJ10" s="27">
        <f t="shared" si="10"/>
        <v>0</v>
      </c>
      <c r="AK10" s="27">
        <f t="shared" si="10"/>
        <v>0</v>
      </c>
      <c r="AL10" s="27">
        <f t="shared" si="10"/>
        <v>0</v>
      </c>
      <c r="AM10" s="27">
        <f t="shared" si="10"/>
        <v>0</v>
      </c>
      <c r="AN10" s="27">
        <f t="shared" ref="AN10:BP10" si="11">SUM(AN7:AN9)</f>
        <v>0</v>
      </c>
      <c r="AO10" s="27">
        <f t="shared" si="11"/>
        <v>0</v>
      </c>
      <c r="AP10" s="51">
        <f t="shared" si="11"/>
        <v>0</v>
      </c>
      <c r="AQ10" s="51">
        <f t="shared" si="11"/>
        <v>0</v>
      </c>
      <c r="AR10" s="51">
        <f t="shared" si="11"/>
        <v>0</v>
      </c>
      <c r="AS10" s="27">
        <f t="shared" si="11"/>
        <v>0</v>
      </c>
      <c r="AT10" s="28">
        <f t="shared" si="11"/>
        <v>0</v>
      </c>
      <c r="AU10" s="28">
        <f t="shared" si="11"/>
        <v>0</v>
      </c>
      <c r="AV10" s="28">
        <f t="shared" si="11"/>
        <v>0</v>
      </c>
      <c r="AW10" s="28">
        <f t="shared" si="11"/>
        <v>0</v>
      </c>
      <c r="AX10" s="28">
        <f t="shared" si="11"/>
        <v>0</v>
      </c>
      <c r="AY10" s="28">
        <f t="shared" si="11"/>
        <v>0</v>
      </c>
      <c r="AZ10" s="28">
        <f t="shared" si="11"/>
        <v>0</v>
      </c>
      <c r="BA10" s="28">
        <f t="shared" si="11"/>
        <v>0</v>
      </c>
      <c r="BB10" s="28">
        <f t="shared" si="11"/>
        <v>0</v>
      </c>
      <c r="BC10" s="28">
        <f t="shared" si="11"/>
        <v>0</v>
      </c>
      <c r="BD10" s="28">
        <f t="shared" si="11"/>
        <v>0</v>
      </c>
      <c r="BE10" s="28">
        <f t="shared" si="11"/>
        <v>0</v>
      </c>
      <c r="BF10" s="27">
        <f t="shared" si="11"/>
        <v>41205917</v>
      </c>
      <c r="BG10" s="27">
        <f t="shared" si="11"/>
        <v>27805279</v>
      </c>
      <c r="BH10" s="27">
        <f t="shared" si="11"/>
        <v>2567897</v>
      </c>
      <c r="BI10" s="27">
        <f t="shared" si="11"/>
        <v>0</v>
      </c>
      <c r="BJ10" s="27">
        <f t="shared" si="11"/>
        <v>20000</v>
      </c>
      <c r="BK10" s="27">
        <f t="shared" si="11"/>
        <v>10272893</v>
      </c>
      <c r="BL10" s="28">
        <f t="shared" si="11"/>
        <v>303731</v>
      </c>
      <c r="BM10" s="28">
        <f t="shared" si="11"/>
        <v>236117</v>
      </c>
      <c r="BN10" s="28">
        <f t="shared" si="11"/>
        <v>41.9208</v>
      </c>
      <c r="BO10" s="28">
        <f t="shared" si="11"/>
        <v>34.856900000000003</v>
      </c>
      <c r="BP10" s="28">
        <f t="shared" si="11"/>
        <v>7.0639000000000003</v>
      </c>
    </row>
    <row r="11" spans="1:68" outlineLevel="2">
      <c r="A11" s="29">
        <v>1402</v>
      </c>
      <c r="B11" s="30">
        <v>600010007</v>
      </c>
      <c r="C11" s="31">
        <v>828840</v>
      </c>
      <c r="D11" s="32" t="s">
        <v>49</v>
      </c>
      <c r="E11" s="33">
        <v>3121</v>
      </c>
      <c r="F11" s="33" t="s">
        <v>43</v>
      </c>
      <c r="G11" s="33" t="s">
        <v>44</v>
      </c>
      <c r="H11" s="34">
        <v>18684570</v>
      </c>
      <c r="I11" s="34">
        <v>12590598</v>
      </c>
      <c r="J11" s="34">
        <v>1166973</v>
      </c>
      <c r="K11" s="34">
        <v>20000</v>
      </c>
      <c r="L11" s="34">
        <v>0</v>
      </c>
      <c r="M11" s="34">
        <v>4656819</v>
      </c>
      <c r="N11" s="34">
        <v>137576</v>
      </c>
      <c r="O11" s="34">
        <v>112604</v>
      </c>
      <c r="P11" s="35">
        <v>20.4255</v>
      </c>
      <c r="Q11" s="35">
        <v>17.398599999999998</v>
      </c>
      <c r="R11" s="35">
        <v>3.0268999999999999</v>
      </c>
      <c r="S11" s="19">
        <f>[1]OON!AW11</f>
        <v>0</v>
      </c>
      <c r="T11" s="52"/>
      <c r="U11" s="52"/>
      <c r="V11" s="52"/>
      <c r="W11" s="52"/>
      <c r="X11" s="52"/>
      <c r="Y11" s="52"/>
      <c r="Z11" s="34">
        <f>SUM(S11:Y11)</f>
        <v>0</v>
      </c>
      <c r="AA11" s="19">
        <f>[1]OON!AX11*-1</f>
        <v>0</v>
      </c>
      <c r="AB11" s="52"/>
      <c r="AC11" s="52"/>
      <c r="AD11" s="52"/>
      <c r="AE11" s="34">
        <f>SUM(AA11:AD11)</f>
        <v>0</v>
      </c>
      <c r="AF11" s="19"/>
      <c r="AG11" s="19">
        <f>[1]OON!AW11</f>
        <v>0</v>
      </c>
      <c r="AH11" s="19">
        <f>[1]OON!AR11</f>
        <v>0</v>
      </c>
      <c r="AI11" s="34">
        <f>SUM(AF11:AH11)</f>
        <v>0</v>
      </c>
      <c r="AJ11" s="19">
        <f>[1]OON!AX11</f>
        <v>0</v>
      </c>
      <c r="AK11" s="19"/>
      <c r="AL11" s="34">
        <f>SUM(AJ11:AK11)</f>
        <v>0</v>
      </c>
      <c r="AM11" s="34">
        <f>Z11+AE11+AI11+AL11</f>
        <v>0</v>
      </c>
      <c r="AN11" s="19">
        <f t="shared" ref="AN11:AN13" si="12">ROUND((Z11+AE11+AF11+AG11+AJ11)*33.8%,0)</f>
        <v>0</v>
      </c>
      <c r="AO11" s="34">
        <f>ROUND((Z11+AE11)*1%,0)</f>
        <v>0</v>
      </c>
      <c r="AP11" s="52"/>
      <c r="AQ11" s="52"/>
      <c r="AR11" s="52"/>
      <c r="AS11" s="34">
        <f>AP11+AQ11+AR11</f>
        <v>0</v>
      </c>
      <c r="AT11" s="20">
        <f>[1]OON!BB11</f>
        <v>0</v>
      </c>
      <c r="AU11" s="20">
        <f>[1]OON!BC11</f>
        <v>0</v>
      </c>
      <c r="AV11" s="35"/>
      <c r="AW11" s="35"/>
      <c r="AX11" s="35"/>
      <c r="AY11" s="35"/>
      <c r="AZ11" s="35"/>
      <c r="BA11" s="35"/>
      <c r="BB11" s="35"/>
      <c r="BC11" s="35">
        <f>AT11+AV11+AW11+AZ11+BB11+AX11</f>
        <v>0</v>
      </c>
      <c r="BD11" s="35">
        <f>AU11+BA11+AY11</f>
        <v>0</v>
      </c>
      <c r="BE11" s="35">
        <f>BC11+BD11</f>
        <v>0</v>
      </c>
      <c r="BF11" s="19">
        <f t="shared" ref="BF11:BF13" si="13">BG11+BH11+BI11+BJ11+BK11+BL11+BM11</f>
        <v>18684570</v>
      </c>
      <c r="BG11" s="19">
        <f t="shared" ref="BG11:BG13" si="14">I11+Z11</f>
        <v>12590598</v>
      </c>
      <c r="BH11" s="19">
        <f t="shared" ref="BH11:BH13" si="15">J11+AE11</f>
        <v>1166973</v>
      </c>
      <c r="BI11" s="19">
        <f t="shared" ref="BI11:BI13" si="16">K11+AI11</f>
        <v>20000</v>
      </c>
      <c r="BJ11" s="19">
        <f t="shared" ref="BJ11:BJ13" si="17">L11+AL11</f>
        <v>0</v>
      </c>
      <c r="BK11" s="19">
        <f t="shared" ref="BK11:BL13" si="18">M11+AN11</f>
        <v>4656819</v>
      </c>
      <c r="BL11" s="19">
        <f t="shared" si="18"/>
        <v>137576</v>
      </c>
      <c r="BM11" s="20">
        <f t="shared" ref="BM11:BM13" si="19">O11+AS11</f>
        <v>112604</v>
      </c>
      <c r="BN11" s="20">
        <f t="shared" ref="BN11:BN13" si="20">BO11+BP11</f>
        <v>20.4255</v>
      </c>
      <c r="BO11" s="20">
        <f t="shared" ref="BO11:BP13" si="21">Q11+BC11</f>
        <v>17.398599999999998</v>
      </c>
      <c r="BP11" s="20">
        <f t="shared" si="21"/>
        <v>3.0268999999999999</v>
      </c>
    </row>
    <row r="12" spans="1:68" outlineLevel="2">
      <c r="A12" s="16">
        <v>1402</v>
      </c>
      <c r="B12" s="13">
        <v>600010007</v>
      </c>
      <c r="C12" s="17">
        <v>828840</v>
      </c>
      <c r="D12" s="18" t="s">
        <v>49</v>
      </c>
      <c r="E12" s="13">
        <v>3121</v>
      </c>
      <c r="F12" s="13" t="s">
        <v>45</v>
      </c>
      <c r="G12" s="13" t="s">
        <v>46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20">
        <v>0</v>
      </c>
      <c r="Q12" s="20">
        <v>0</v>
      </c>
      <c r="R12" s="20">
        <v>0</v>
      </c>
      <c r="S12" s="19">
        <f>[1]OON!AW12</f>
        <v>0</v>
      </c>
      <c r="T12" s="19"/>
      <c r="U12" s="19"/>
      <c r="V12" s="19"/>
      <c r="W12" s="19"/>
      <c r="X12" s="19"/>
      <c r="Y12" s="19"/>
      <c r="Z12" s="19">
        <f>SUM(S12:Y12)</f>
        <v>0</v>
      </c>
      <c r="AA12" s="19">
        <f>[1]OON!AX12*-1</f>
        <v>0</v>
      </c>
      <c r="AB12" s="19"/>
      <c r="AC12" s="19"/>
      <c r="AD12" s="19"/>
      <c r="AE12" s="19">
        <f>SUM(AA12:AD12)</f>
        <v>0</v>
      </c>
      <c r="AF12" s="19"/>
      <c r="AG12" s="19">
        <f>[1]OON!AW12</f>
        <v>0</v>
      </c>
      <c r="AH12" s="19">
        <f>[1]OON!AR12</f>
        <v>0</v>
      </c>
      <c r="AI12" s="19">
        <f>SUM(AF12:AH12)</f>
        <v>0</v>
      </c>
      <c r="AJ12" s="19">
        <f>[1]OON!AX12</f>
        <v>0</v>
      </c>
      <c r="AK12" s="19"/>
      <c r="AL12" s="19">
        <f>SUM(AJ12:AK12)</f>
        <v>0</v>
      </c>
      <c r="AM12" s="19">
        <f>Z12+AE12+AI12+AL12</f>
        <v>0</v>
      </c>
      <c r="AN12" s="19">
        <f t="shared" si="12"/>
        <v>0</v>
      </c>
      <c r="AO12" s="19">
        <f>ROUND((Z12+AE12)*1%,0)</f>
        <v>0</v>
      </c>
      <c r="AP12" s="19"/>
      <c r="AQ12" s="19"/>
      <c r="AR12" s="19"/>
      <c r="AS12" s="19">
        <f>AP12+AQ12+AR12</f>
        <v>0</v>
      </c>
      <c r="AT12" s="20"/>
      <c r="AU12" s="20"/>
      <c r="AV12" s="20"/>
      <c r="AW12" s="20"/>
      <c r="AX12" s="20"/>
      <c r="AY12" s="20"/>
      <c r="AZ12" s="20"/>
      <c r="BA12" s="20"/>
      <c r="BB12" s="20"/>
      <c r="BC12" s="20">
        <f>AT12+AV12+AW12+AZ12+BB12+AX12</f>
        <v>0</v>
      </c>
      <c r="BD12" s="20">
        <f>AU12+BA12+AY12</f>
        <v>0</v>
      </c>
      <c r="BE12" s="20">
        <f>BC12+BD12</f>
        <v>0</v>
      </c>
      <c r="BF12" s="19">
        <f t="shared" si="13"/>
        <v>0</v>
      </c>
      <c r="BG12" s="19">
        <f t="shared" si="14"/>
        <v>0</v>
      </c>
      <c r="BH12" s="19">
        <f t="shared" si="15"/>
        <v>0</v>
      </c>
      <c r="BI12" s="19">
        <f t="shared" si="16"/>
        <v>0</v>
      </c>
      <c r="BJ12" s="19">
        <f t="shared" si="17"/>
        <v>0</v>
      </c>
      <c r="BK12" s="19">
        <f t="shared" si="18"/>
        <v>0</v>
      </c>
      <c r="BL12" s="19">
        <f t="shared" si="18"/>
        <v>0</v>
      </c>
      <c r="BM12" s="20">
        <f t="shared" si="19"/>
        <v>0</v>
      </c>
      <c r="BN12" s="20">
        <f t="shared" si="20"/>
        <v>0</v>
      </c>
      <c r="BO12" s="20">
        <f t="shared" si="21"/>
        <v>0</v>
      </c>
      <c r="BP12" s="20">
        <f t="shared" si="21"/>
        <v>0</v>
      </c>
    </row>
    <row r="13" spans="1:68" outlineLevel="2">
      <c r="A13" s="16">
        <v>1402</v>
      </c>
      <c r="B13" s="13">
        <v>600010007</v>
      </c>
      <c r="C13" s="17">
        <v>828840</v>
      </c>
      <c r="D13" s="18" t="s">
        <v>49</v>
      </c>
      <c r="E13" s="13">
        <v>3141</v>
      </c>
      <c r="F13" s="13" t="s">
        <v>47</v>
      </c>
      <c r="G13" s="17" t="s">
        <v>46</v>
      </c>
      <c r="H13" s="19">
        <v>1085401</v>
      </c>
      <c r="I13" s="19">
        <v>0</v>
      </c>
      <c r="J13" s="19">
        <v>799585</v>
      </c>
      <c r="K13" s="19">
        <v>0</v>
      </c>
      <c r="L13" s="19">
        <v>0</v>
      </c>
      <c r="M13" s="19">
        <v>270260</v>
      </c>
      <c r="N13" s="19">
        <v>7996</v>
      </c>
      <c r="O13" s="19">
        <v>7560</v>
      </c>
      <c r="P13" s="20">
        <v>2.4</v>
      </c>
      <c r="Q13" s="20">
        <v>0</v>
      </c>
      <c r="R13" s="20">
        <v>2.4</v>
      </c>
      <c r="S13" s="19">
        <f>[1]OON!AW13</f>
        <v>0</v>
      </c>
      <c r="T13" s="50"/>
      <c r="U13" s="50"/>
      <c r="V13" s="50"/>
      <c r="W13" s="50"/>
      <c r="X13" s="50"/>
      <c r="Y13" s="50"/>
      <c r="Z13" s="19">
        <f>SUM(S13:Y13)</f>
        <v>0</v>
      </c>
      <c r="AA13" s="19">
        <f>[1]OON!AX13*-1</f>
        <v>0</v>
      </c>
      <c r="AB13" s="50"/>
      <c r="AC13" s="50"/>
      <c r="AD13" s="50"/>
      <c r="AE13" s="19">
        <f>SUM(AA13:AD13)</f>
        <v>0</v>
      </c>
      <c r="AF13" s="19"/>
      <c r="AG13" s="19">
        <f>[1]OON!AW13</f>
        <v>0</v>
      </c>
      <c r="AH13" s="19">
        <f>[1]OON!AR13</f>
        <v>0</v>
      </c>
      <c r="AI13" s="19">
        <f>SUM(AF13:AH13)</f>
        <v>0</v>
      </c>
      <c r="AJ13" s="19">
        <f>[1]OON!AX13</f>
        <v>0</v>
      </c>
      <c r="AK13" s="19"/>
      <c r="AL13" s="19">
        <f>SUM(AJ13:AK13)</f>
        <v>0</v>
      </c>
      <c r="AM13" s="19">
        <f>Z13+AE13+AI13+AL13</f>
        <v>0</v>
      </c>
      <c r="AN13" s="19">
        <f t="shared" si="12"/>
        <v>0</v>
      </c>
      <c r="AO13" s="19">
        <f>ROUND((Z13+AE13)*1%,0)</f>
        <v>0</v>
      </c>
      <c r="AP13" s="50"/>
      <c r="AQ13" s="50"/>
      <c r="AR13" s="50"/>
      <c r="AS13" s="19">
        <f>AP13+AQ13+AR13</f>
        <v>0</v>
      </c>
      <c r="AT13" s="20"/>
      <c r="AU13" s="20">
        <f>[1]OON!BC13</f>
        <v>0</v>
      </c>
      <c r="AV13" s="20"/>
      <c r="AW13" s="20"/>
      <c r="AX13" s="20"/>
      <c r="AY13" s="20"/>
      <c r="AZ13" s="20"/>
      <c r="BA13" s="20"/>
      <c r="BB13" s="20"/>
      <c r="BC13" s="20">
        <f>AT13+AV13+AW13+AZ13+BB13+AX13</f>
        <v>0</v>
      </c>
      <c r="BD13" s="20">
        <f>AU13+BA13+AY13</f>
        <v>0</v>
      </c>
      <c r="BE13" s="20">
        <f>BC13+BD13</f>
        <v>0</v>
      </c>
      <c r="BF13" s="19">
        <f t="shared" si="13"/>
        <v>1085401</v>
      </c>
      <c r="BG13" s="19">
        <f t="shared" si="14"/>
        <v>0</v>
      </c>
      <c r="BH13" s="19">
        <f t="shared" si="15"/>
        <v>799585</v>
      </c>
      <c r="BI13" s="19">
        <f t="shared" si="16"/>
        <v>0</v>
      </c>
      <c r="BJ13" s="19">
        <f t="shared" si="17"/>
        <v>0</v>
      </c>
      <c r="BK13" s="19">
        <f t="shared" si="18"/>
        <v>270260</v>
      </c>
      <c r="BL13" s="19">
        <f t="shared" si="18"/>
        <v>7996</v>
      </c>
      <c r="BM13" s="20">
        <f t="shared" si="19"/>
        <v>7560</v>
      </c>
      <c r="BN13" s="20">
        <f t="shared" si="20"/>
        <v>2.4</v>
      </c>
      <c r="BO13" s="20">
        <f t="shared" si="21"/>
        <v>0</v>
      </c>
      <c r="BP13" s="20">
        <f t="shared" si="21"/>
        <v>2.4</v>
      </c>
    </row>
    <row r="14" spans="1:68" outlineLevel="1">
      <c r="A14" s="22"/>
      <c r="B14" s="23"/>
      <c r="C14" s="24"/>
      <c r="D14" s="25" t="s">
        <v>50</v>
      </c>
      <c r="E14" s="23"/>
      <c r="F14" s="23"/>
      <c r="G14" s="24"/>
      <c r="H14" s="27">
        <v>19769971</v>
      </c>
      <c r="I14" s="27">
        <v>12590598</v>
      </c>
      <c r="J14" s="27">
        <v>1966558</v>
      </c>
      <c r="K14" s="27">
        <v>20000</v>
      </c>
      <c r="L14" s="27">
        <v>0</v>
      </c>
      <c r="M14" s="27">
        <v>4927079</v>
      </c>
      <c r="N14" s="27">
        <v>145572</v>
      </c>
      <c r="O14" s="27">
        <v>120164</v>
      </c>
      <c r="P14" s="28">
        <v>22.825499999999998</v>
      </c>
      <c r="Q14" s="28">
        <v>17.398599999999998</v>
      </c>
      <c r="R14" s="28">
        <v>5.4268999999999998</v>
      </c>
      <c r="S14" s="27">
        <f t="shared" ref="S14:AM14" si="22">SUM(S11:S13)</f>
        <v>0</v>
      </c>
      <c r="T14" s="51">
        <f t="shared" si="22"/>
        <v>0</v>
      </c>
      <c r="U14" s="51">
        <f t="shared" si="22"/>
        <v>0</v>
      </c>
      <c r="V14" s="51">
        <f t="shared" si="22"/>
        <v>0</v>
      </c>
      <c r="W14" s="51">
        <f t="shared" si="22"/>
        <v>0</v>
      </c>
      <c r="X14" s="51">
        <f t="shared" si="22"/>
        <v>0</v>
      </c>
      <c r="Y14" s="51">
        <f t="shared" si="22"/>
        <v>0</v>
      </c>
      <c r="Z14" s="27">
        <f t="shared" si="22"/>
        <v>0</v>
      </c>
      <c r="AA14" s="51">
        <f t="shared" si="22"/>
        <v>0</v>
      </c>
      <c r="AB14" s="51">
        <f t="shared" si="22"/>
        <v>0</v>
      </c>
      <c r="AC14" s="51">
        <f t="shared" si="22"/>
        <v>0</v>
      </c>
      <c r="AD14" s="51">
        <f t="shared" si="22"/>
        <v>0</v>
      </c>
      <c r="AE14" s="27">
        <f t="shared" si="22"/>
        <v>0</v>
      </c>
      <c r="AF14" s="27">
        <f t="shared" si="22"/>
        <v>0</v>
      </c>
      <c r="AG14" s="27">
        <f t="shared" si="22"/>
        <v>0</v>
      </c>
      <c r="AH14" s="27">
        <f t="shared" si="22"/>
        <v>0</v>
      </c>
      <c r="AI14" s="27">
        <f t="shared" si="22"/>
        <v>0</v>
      </c>
      <c r="AJ14" s="27">
        <f t="shared" si="22"/>
        <v>0</v>
      </c>
      <c r="AK14" s="27">
        <f t="shared" si="22"/>
        <v>0</v>
      </c>
      <c r="AL14" s="27">
        <f t="shared" si="22"/>
        <v>0</v>
      </c>
      <c r="AM14" s="27">
        <f t="shared" si="22"/>
        <v>0</v>
      </c>
      <c r="AN14" s="27">
        <f t="shared" ref="AN14:BP14" si="23">SUM(AN11:AN13)</f>
        <v>0</v>
      </c>
      <c r="AO14" s="27">
        <f t="shared" si="23"/>
        <v>0</v>
      </c>
      <c r="AP14" s="51">
        <f t="shared" si="23"/>
        <v>0</v>
      </c>
      <c r="AQ14" s="51">
        <f t="shared" si="23"/>
        <v>0</v>
      </c>
      <c r="AR14" s="51">
        <f t="shared" si="23"/>
        <v>0</v>
      </c>
      <c r="AS14" s="27">
        <f t="shared" si="23"/>
        <v>0</v>
      </c>
      <c r="AT14" s="28">
        <f t="shared" si="23"/>
        <v>0</v>
      </c>
      <c r="AU14" s="28">
        <f t="shared" si="23"/>
        <v>0</v>
      </c>
      <c r="AV14" s="28">
        <f t="shared" si="23"/>
        <v>0</v>
      </c>
      <c r="AW14" s="28">
        <f t="shared" si="23"/>
        <v>0</v>
      </c>
      <c r="AX14" s="28">
        <f t="shared" si="23"/>
        <v>0</v>
      </c>
      <c r="AY14" s="28">
        <f t="shared" si="23"/>
        <v>0</v>
      </c>
      <c r="AZ14" s="28">
        <f t="shared" si="23"/>
        <v>0</v>
      </c>
      <c r="BA14" s="28">
        <f t="shared" si="23"/>
        <v>0</v>
      </c>
      <c r="BB14" s="28">
        <f t="shared" si="23"/>
        <v>0</v>
      </c>
      <c r="BC14" s="28">
        <f t="shared" si="23"/>
        <v>0</v>
      </c>
      <c r="BD14" s="28">
        <f t="shared" si="23"/>
        <v>0</v>
      </c>
      <c r="BE14" s="28">
        <f t="shared" si="23"/>
        <v>0</v>
      </c>
      <c r="BF14" s="27">
        <f t="shared" si="23"/>
        <v>19769971</v>
      </c>
      <c r="BG14" s="27">
        <f t="shared" si="23"/>
        <v>12590598</v>
      </c>
      <c r="BH14" s="27">
        <f t="shared" si="23"/>
        <v>1966558</v>
      </c>
      <c r="BI14" s="27">
        <f t="shared" si="23"/>
        <v>20000</v>
      </c>
      <c r="BJ14" s="27">
        <f t="shared" si="23"/>
        <v>0</v>
      </c>
      <c r="BK14" s="27">
        <f t="shared" si="23"/>
        <v>4927079</v>
      </c>
      <c r="BL14" s="28">
        <f t="shared" si="23"/>
        <v>145572</v>
      </c>
      <c r="BM14" s="28">
        <f t="shared" si="23"/>
        <v>120164</v>
      </c>
      <c r="BN14" s="28">
        <f t="shared" si="23"/>
        <v>22.825499999999998</v>
      </c>
      <c r="BO14" s="28">
        <f t="shared" si="23"/>
        <v>17.398599999999998</v>
      </c>
      <c r="BP14" s="28">
        <f t="shared" si="23"/>
        <v>5.4268999999999998</v>
      </c>
    </row>
    <row r="15" spans="1:68" outlineLevel="2">
      <c r="A15" s="29">
        <v>1403</v>
      </c>
      <c r="B15" s="30">
        <v>600010449</v>
      </c>
      <c r="C15" s="31">
        <v>60252758</v>
      </c>
      <c r="D15" s="32" t="s">
        <v>51</v>
      </c>
      <c r="E15" s="30">
        <v>3121</v>
      </c>
      <c r="F15" s="30" t="s">
        <v>43</v>
      </c>
      <c r="G15" s="31" t="s">
        <v>44</v>
      </c>
      <c r="H15" s="34">
        <v>22430082</v>
      </c>
      <c r="I15" s="34">
        <v>15376521</v>
      </c>
      <c r="J15" s="34">
        <v>857133</v>
      </c>
      <c r="K15" s="34">
        <v>15000</v>
      </c>
      <c r="L15" s="34">
        <v>309840</v>
      </c>
      <c r="M15" s="34">
        <v>5596771</v>
      </c>
      <c r="N15" s="34">
        <v>162337</v>
      </c>
      <c r="O15" s="34">
        <v>112480</v>
      </c>
      <c r="P15" s="35">
        <v>22.272199999999998</v>
      </c>
      <c r="Q15" s="35">
        <v>20.075299999999999</v>
      </c>
      <c r="R15" s="35">
        <v>2.1969000000000003</v>
      </c>
      <c r="S15" s="19">
        <f>[1]OON!AW15</f>
        <v>0</v>
      </c>
      <c r="T15" s="52"/>
      <c r="U15" s="52"/>
      <c r="V15" s="52"/>
      <c r="W15" s="52"/>
      <c r="X15" s="52"/>
      <c r="Y15" s="52"/>
      <c r="Z15" s="34">
        <f>SUM(S15:Y15)</f>
        <v>0</v>
      </c>
      <c r="AA15" s="19">
        <f>[1]OON!AX15*-1</f>
        <v>0</v>
      </c>
      <c r="AB15" s="52"/>
      <c r="AC15" s="52"/>
      <c r="AD15" s="52"/>
      <c r="AE15" s="34">
        <f>SUM(AA15:AD15)</f>
        <v>0</v>
      </c>
      <c r="AF15" s="19"/>
      <c r="AG15" s="19">
        <f>[1]OON!AW15</f>
        <v>0</v>
      </c>
      <c r="AH15" s="19">
        <f>[1]OON!AR15</f>
        <v>0</v>
      </c>
      <c r="AI15" s="34">
        <f>SUM(AF15:AH15)</f>
        <v>0</v>
      </c>
      <c r="AJ15" s="19">
        <f>[1]OON!AX15</f>
        <v>0</v>
      </c>
      <c r="AK15" s="19"/>
      <c r="AL15" s="34">
        <f>SUM(AJ15:AK15)</f>
        <v>0</v>
      </c>
      <c r="AM15" s="34">
        <f>Z15+AE15+AI15+AL15</f>
        <v>0</v>
      </c>
      <c r="AN15" s="19">
        <f t="shared" ref="AN15:AN16" si="24">ROUND((Z15+AE15+AF15+AG15+AJ15)*33.8%,0)</f>
        <v>0</v>
      </c>
      <c r="AO15" s="34">
        <f>ROUND((Z15+AE15)*1%,0)</f>
        <v>0</v>
      </c>
      <c r="AP15" s="52"/>
      <c r="AQ15" s="52"/>
      <c r="AR15" s="52"/>
      <c r="AS15" s="34">
        <f>AP15+AQ15+AR15</f>
        <v>0</v>
      </c>
      <c r="AT15" s="20">
        <f>[1]OON!BB15</f>
        <v>0</v>
      </c>
      <c r="AU15" s="20">
        <f>[1]OON!BC15</f>
        <v>0</v>
      </c>
      <c r="AV15" s="35"/>
      <c r="AW15" s="35"/>
      <c r="AX15" s="35"/>
      <c r="AY15" s="35"/>
      <c r="AZ15" s="35"/>
      <c r="BA15" s="35"/>
      <c r="BB15" s="35"/>
      <c r="BC15" s="35">
        <f>AT15+AV15+AW15+AZ15+BB15+AX15</f>
        <v>0</v>
      </c>
      <c r="BD15" s="35">
        <f>AU15+BA15+AY15</f>
        <v>0</v>
      </c>
      <c r="BE15" s="35">
        <f>BC15+BD15</f>
        <v>0</v>
      </c>
      <c r="BF15" s="19">
        <f t="shared" ref="BF15:BF16" si="25">BG15+BH15+BI15+BJ15+BK15+BL15+BM15</f>
        <v>22430082</v>
      </c>
      <c r="BG15" s="19">
        <f t="shared" ref="BG15:BG16" si="26">I15+Z15</f>
        <v>15376521</v>
      </c>
      <c r="BH15" s="19">
        <f t="shared" ref="BH15:BH16" si="27">J15+AE15</f>
        <v>857133</v>
      </c>
      <c r="BI15" s="19">
        <f t="shared" ref="BI15:BI16" si="28">K15+AI15</f>
        <v>15000</v>
      </c>
      <c r="BJ15" s="19">
        <f t="shared" ref="BJ15:BJ16" si="29">L15+AL15</f>
        <v>309840</v>
      </c>
      <c r="BK15" s="19">
        <f t="shared" ref="BK15:BL16" si="30">M15+AN15</f>
        <v>5596771</v>
      </c>
      <c r="BL15" s="19">
        <f t="shared" si="30"/>
        <v>162337</v>
      </c>
      <c r="BM15" s="20">
        <f t="shared" ref="BM15:BM16" si="31">O15+AS15</f>
        <v>112480</v>
      </c>
      <c r="BN15" s="20">
        <f t="shared" ref="BN15:BN16" si="32">BO15+BP15</f>
        <v>22.272199999999998</v>
      </c>
      <c r="BO15" s="20">
        <f t="shared" ref="BO15:BP16" si="33">Q15+BC15</f>
        <v>20.075299999999999</v>
      </c>
      <c r="BP15" s="20">
        <f t="shared" si="33"/>
        <v>2.1969000000000003</v>
      </c>
    </row>
    <row r="16" spans="1:68" outlineLevel="2">
      <c r="A16" s="16">
        <v>1403</v>
      </c>
      <c r="B16" s="13">
        <v>600010449</v>
      </c>
      <c r="C16" s="17">
        <v>60252758</v>
      </c>
      <c r="D16" s="18" t="s">
        <v>51</v>
      </c>
      <c r="E16" s="21">
        <v>3121</v>
      </c>
      <c r="F16" s="21" t="s">
        <v>45</v>
      </c>
      <c r="G16" s="21" t="s">
        <v>46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20">
        <v>0</v>
      </c>
      <c r="Q16" s="20">
        <v>0</v>
      </c>
      <c r="R16" s="20">
        <v>0</v>
      </c>
      <c r="S16" s="19">
        <f>[1]OON!AW16</f>
        <v>0</v>
      </c>
      <c r="T16" s="50"/>
      <c r="U16" s="50"/>
      <c r="V16" s="50"/>
      <c r="W16" s="50"/>
      <c r="X16" s="50"/>
      <c r="Y16" s="50"/>
      <c r="Z16" s="19">
        <f>SUM(S16:Y16)</f>
        <v>0</v>
      </c>
      <c r="AA16" s="19">
        <f>[1]OON!AX16*-1</f>
        <v>0</v>
      </c>
      <c r="AB16" s="50"/>
      <c r="AC16" s="50"/>
      <c r="AD16" s="50"/>
      <c r="AE16" s="19">
        <f>SUM(AA16:AD16)</f>
        <v>0</v>
      </c>
      <c r="AF16" s="19"/>
      <c r="AG16" s="19">
        <f>[1]OON!AW16</f>
        <v>0</v>
      </c>
      <c r="AH16" s="19">
        <f>[1]OON!AR16</f>
        <v>0</v>
      </c>
      <c r="AI16" s="19">
        <f>SUM(AF16:AH16)</f>
        <v>0</v>
      </c>
      <c r="AJ16" s="19">
        <f>[1]OON!AX16</f>
        <v>0</v>
      </c>
      <c r="AK16" s="19"/>
      <c r="AL16" s="19">
        <f>SUM(AJ16:AK16)</f>
        <v>0</v>
      </c>
      <c r="AM16" s="19">
        <f>Z16+AE16+AI16+AL16</f>
        <v>0</v>
      </c>
      <c r="AN16" s="19">
        <f t="shared" si="24"/>
        <v>0</v>
      </c>
      <c r="AO16" s="19">
        <f>ROUND((Z16+AE16)*1%,0)</f>
        <v>0</v>
      </c>
      <c r="AP16" s="50"/>
      <c r="AQ16" s="50"/>
      <c r="AR16" s="50"/>
      <c r="AS16" s="19">
        <f>AP16+AQ16+AR16</f>
        <v>0</v>
      </c>
      <c r="AT16" s="20"/>
      <c r="AU16" s="20"/>
      <c r="AV16" s="20"/>
      <c r="AW16" s="20"/>
      <c r="AX16" s="20"/>
      <c r="AY16" s="20"/>
      <c r="AZ16" s="20"/>
      <c r="BA16" s="20"/>
      <c r="BB16" s="20"/>
      <c r="BC16" s="20">
        <f>AT16+AV16+AW16+AZ16+BB16+AX16</f>
        <v>0</v>
      </c>
      <c r="BD16" s="20">
        <f>AU16+BA16+AY16</f>
        <v>0</v>
      </c>
      <c r="BE16" s="20">
        <f>BC16+BD16</f>
        <v>0</v>
      </c>
      <c r="BF16" s="19">
        <f t="shared" si="25"/>
        <v>0</v>
      </c>
      <c r="BG16" s="19">
        <f t="shared" si="26"/>
        <v>0</v>
      </c>
      <c r="BH16" s="19">
        <f t="shared" si="27"/>
        <v>0</v>
      </c>
      <c r="BI16" s="19">
        <f t="shared" si="28"/>
        <v>0</v>
      </c>
      <c r="BJ16" s="19">
        <f t="shared" si="29"/>
        <v>0</v>
      </c>
      <c r="BK16" s="19">
        <f t="shared" si="30"/>
        <v>0</v>
      </c>
      <c r="BL16" s="19">
        <f t="shared" si="30"/>
        <v>0</v>
      </c>
      <c r="BM16" s="20">
        <f t="shared" si="31"/>
        <v>0</v>
      </c>
      <c r="BN16" s="20">
        <f t="shared" si="32"/>
        <v>0</v>
      </c>
      <c r="BO16" s="20">
        <f t="shared" si="33"/>
        <v>0</v>
      </c>
      <c r="BP16" s="20">
        <f t="shared" si="33"/>
        <v>0</v>
      </c>
    </row>
    <row r="17" spans="1:68" outlineLevel="1">
      <c r="A17" s="22"/>
      <c r="B17" s="23"/>
      <c r="C17" s="24"/>
      <c r="D17" s="25" t="s">
        <v>52</v>
      </c>
      <c r="E17" s="26"/>
      <c r="F17" s="26"/>
      <c r="G17" s="26"/>
      <c r="H17" s="27">
        <v>22430082</v>
      </c>
      <c r="I17" s="27">
        <v>15376521</v>
      </c>
      <c r="J17" s="27">
        <v>857133</v>
      </c>
      <c r="K17" s="27">
        <v>15000</v>
      </c>
      <c r="L17" s="27">
        <v>309840</v>
      </c>
      <c r="M17" s="27">
        <v>5596771</v>
      </c>
      <c r="N17" s="27">
        <v>162337</v>
      </c>
      <c r="O17" s="27">
        <v>112480</v>
      </c>
      <c r="P17" s="28">
        <v>22.272199999999998</v>
      </c>
      <c r="Q17" s="28">
        <v>20.075299999999999</v>
      </c>
      <c r="R17" s="28">
        <v>2.1969000000000003</v>
      </c>
      <c r="S17" s="27">
        <f t="shared" ref="S17:AM17" si="34">SUM(S15:S16)</f>
        <v>0</v>
      </c>
      <c r="T17" s="51">
        <f t="shared" si="34"/>
        <v>0</v>
      </c>
      <c r="U17" s="51">
        <f t="shared" si="34"/>
        <v>0</v>
      </c>
      <c r="V17" s="51">
        <f t="shared" si="34"/>
        <v>0</v>
      </c>
      <c r="W17" s="51">
        <f t="shared" si="34"/>
        <v>0</v>
      </c>
      <c r="X17" s="51">
        <f t="shared" si="34"/>
        <v>0</v>
      </c>
      <c r="Y17" s="51">
        <f t="shared" si="34"/>
        <v>0</v>
      </c>
      <c r="Z17" s="27">
        <f t="shared" si="34"/>
        <v>0</v>
      </c>
      <c r="AA17" s="51">
        <f t="shared" si="34"/>
        <v>0</v>
      </c>
      <c r="AB17" s="51">
        <f t="shared" si="34"/>
        <v>0</v>
      </c>
      <c r="AC17" s="51">
        <f t="shared" si="34"/>
        <v>0</v>
      </c>
      <c r="AD17" s="51">
        <f t="shared" si="34"/>
        <v>0</v>
      </c>
      <c r="AE17" s="27">
        <f t="shared" si="34"/>
        <v>0</v>
      </c>
      <c r="AF17" s="27">
        <f t="shared" si="34"/>
        <v>0</v>
      </c>
      <c r="AG17" s="27">
        <f t="shared" si="34"/>
        <v>0</v>
      </c>
      <c r="AH17" s="27">
        <f t="shared" si="34"/>
        <v>0</v>
      </c>
      <c r="AI17" s="27">
        <f t="shared" si="34"/>
        <v>0</v>
      </c>
      <c r="AJ17" s="27">
        <f t="shared" si="34"/>
        <v>0</v>
      </c>
      <c r="AK17" s="27">
        <f t="shared" si="34"/>
        <v>0</v>
      </c>
      <c r="AL17" s="27">
        <f t="shared" si="34"/>
        <v>0</v>
      </c>
      <c r="AM17" s="27">
        <f t="shared" si="34"/>
        <v>0</v>
      </c>
      <c r="AN17" s="27">
        <f t="shared" ref="AN17:BP17" si="35">SUM(AN15:AN16)</f>
        <v>0</v>
      </c>
      <c r="AO17" s="27">
        <f t="shared" si="35"/>
        <v>0</v>
      </c>
      <c r="AP17" s="51">
        <f t="shared" si="35"/>
        <v>0</v>
      </c>
      <c r="AQ17" s="51">
        <f t="shared" si="35"/>
        <v>0</v>
      </c>
      <c r="AR17" s="51">
        <f t="shared" si="35"/>
        <v>0</v>
      </c>
      <c r="AS17" s="27">
        <f t="shared" si="35"/>
        <v>0</v>
      </c>
      <c r="AT17" s="28">
        <f t="shared" si="35"/>
        <v>0</v>
      </c>
      <c r="AU17" s="28">
        <f t="shared" si="35"/>
        <v>0</v>
      </c>
      <c r="AV17" s="28">
        <f t="shared" si="35"/>
        <v>0</v>
      </c>
      <c r="AW17" s="28">
        <f t="shared" si="35"/>
        <v>0</v>
      </c>
      <c r="AX17" s="28">
        <f t="shared" si="35"/>
        <v>0</v>
      </c>
      <c r="AY17" s="28">
        <f t="shared" si="35"/>
        <v>0</v>
      </c>
      <c r="AZ17" s="28">
        <f t="shared" si="35"/>
        <v>0</v>
      </c>
      <c r="BA17" s="28">
        <f t="shared" si="35"/>
        <v>0</v>
      </c>
      <c r="BB17" s="28">
        <f t="shared" si="35"/>
        <v>0</v>
      </c>
      <c r="BC17" s="28">
        <f t="shared" si="35"/>
        <v>0</v>
      </c>
      <c r="BD17" s="28">
        <f t="shared" si="35"/>
        <v>0</v>
      </c>
      <c r="BE17" s="28">
        <f t="shared" si="35"/>
        <v>0</v>
      </c>
      <c r="BF17" s="27">
        <f t="shared" si="35"/>
        <v>22430082</v>
      </c>
      <c r="BG17" s="27">
        <f t="shared" si="35"/>
        <v>15376521</v>
      </c>
      <c r="BH17" s="27">
        <f t="shared" si="35"/>
        <v>857133</v>
      </c>
      <c r="BI17" s="27">
        <f t="shared" si="35"/>
        <v>15000</v>
      </c>
      <c r="BJ17" s="27">
        <f t="shared" si="35"/>
        <v>309840</v>
      </c>
      <c r="BK17" s="27">
        <f t="shared" si="35"/>
        <v>5596771</v>
      </c>
      <c r="BL17" s="28">
        <f t="shared" si="35"/>
        <v>162337</v>
      </c>
      <c r="BM17" s="28">
        <f t="shared" si="35"/>
        <v>112480</v>
      </c>
      <c r="BN17" s="28">
        <f t="shared" si="35"/>
        <v>22.272199999999998</v>
      </c>
      <c r="BO17" s="28">
        <f t="shared" si="35"/>
        <v>20.075299999999999</v>
      </c>
      <c r="BP17" s="28">
        <f t="shared" si="35"/>
        <v>2.1969000000000003</v>
      </c>
    </row>
    <row r="18" spans="1:68" outlineLevel="2">
      <c r="A18" s="29">
        <v>1404</v>
      </c>
      <c r="B18" s="30">
        <v>600010414</v>
      </c>
      <c r="C18" s="31">
        <v>60252570</v>
      </c>
      <c r="D18" s="32" t="s">
        <v>53</v>
      </c>
      <c r="E18" s="30">
        <v>3121</v>
      </c>
      <c r="F18" s="30" t="s">
        <v>43</v>
      </c>
      <c r="G18" s="30" t="s">
        <v>44</v>
      </c>
      <c r="H18" s="34">
        <v>20778962</v>
      </c>
      <c r="I18" s="34">
        <v>14158369</v>
      </c>
      <c r="J18" s="34">
        <v>1160973</v>
      </c>
      <c r="K18" s="34">
        <v>0</v>
      </c>
      <c r="L18" s="34">
        <v>6000</v>
      </c>
      <c r="M18" s="34">
        <v>5179966</v>
      </c>
      <c r="N18" s="34">
        <v>153193</v>
      </c>
      <c r="O18" s="34">
        <v>120461</v>
      </c>
      <c r="P18" s="35">
        <v>22.197400000000002</v>
      </c>
      <c r="Q18" s="35">
        <v>19.1905</v>
      </c>
      <c r="R18" s="35">
        <v>3.0069000000000004</v>
      </c>
      <c r="S18" s="19">
        <f>[1]OON!AW18</f>
        <v>0</v>
      </c>
      <c r="T18" s="34"/>
      <c r="U18" s="34"/>
      <c r="V18" s="34"/>
      <c r="W18" s="34"/>
      <c r="X18" s="34"/>
      <c r="Y18" s="34"/>
      <c r="Z18" s="34">
        <f>SUM(S18:Y18)</f>
        <v>0</v>
      </c>
      <c r="AA18" s="19">
        <f>[1]OON!AX18*-1</f>
        <v>0</v>
      </c>
      <c r="AB18" s="34"/>
      <c r="AC18" s="34"/>
      <c r="AD18" s="34"/>
      <c r="AE18" s="34">
        <f>SUM(AA18:AD18)</f>
        <v>0</v>
      </c>
      <c r="AF18" s="19"/>
      <c r="AG18" s="19">
        <f>[1]OON!AW18</f>
        <v>0</v>
      </c>
      <c r="AH18" s="19">
        <f>[1]OON!AR18</f>
        <v>0</v>
      </c>
      <c r="AI18" s="34">
        <f>SUM(AF18:AH18)</f>
        <v>0</v>
      </c>
      <c r="AJ18" s="19">
        <f>[1]OON!AX18</f>
        <v>0</v>
      </c>
      <c r="AK18" s="19"/>
      <c r="AL18" s="34">
        <f>SUM(AJ18:AK18)</f>
        <v>0</v>
      </c>
      <c r="AM18" s="34">
        <f>Z18+AE18+AI18+AL18</f>
        <v>0</v>
      </c>
      <c r="AN18" s="19">
        <f t="shared" ref="AN18:AN19" si="36">ROUND((Z18+AE18+AF18+AG18+AJ18)*33.8%,0)</f>
        <v>0</v>
      </c>
      <c r="AO18" s="34">
        <f>ROUND((Z18+AE18)*1%,0)</f>
        <v>0</v>
      </c>
      <c r="AP18" s="34"/>
      <c r="AQ18" s="34"/>
      <c r="AR18" s="34"/>
      <c r="AS18" s="34">
        <f>AP18+AQ18+AR18</f>
        <v>0</v>
      </c>
      <c r="AT18" s="20">
        <f>[1]OON!BB18</f>
        <v>0</v>
      </c>
      <c r="AU18" s="20">
        <f>[1]OON!BC18</f>
        <v>0</v>
      </c>
      <c r="AV18" s="35"/>
      <c r="AW18" s="35"/>
      <c r="AX18" s="35"/>
      <c r="AY18" s="35"/>
      <c r="AZ18" s="35"/>
      <c r="BA18" s="35"/>
      <c r="BB18" s="35"/>
      <c r="BC18" s="35">
        <f>AT18+AV18+AW18+AZ18+BB18+AX18</f>
        <v>0</v>
      </c>
      <c r="BD18" s="35">
        <f>AU18+BA18+AY18</f>
        <v>0</v>
      </c>
      <c r="BE18" s="35">
        <f>BC18+BD18</f>
        <v>0</v>
      </c>
      <c r="BF18" s="19">
        <f t="shared" ref="BF18:BF19" si="37">BG18+BH18+BI18+BJ18+BK18+BL18+BM18</f>
        <v>20778962</v>
      </c>
      <c r="BG18" s="19">
        <f t="shared" ref="BG18:BG19" si="38">I18+Z18</f>
        <v>14158369</v>
      </c>
      <c r="BH18" s="19">
        <f t="shared" ref="BH18:BH19" si="39">J18+AE18</f>
        <v>1160973</v>
      </c>
      <c r="BI18" s="19">
        <f t="shared" ref="BI18:BI19" si="40">K18+AI18</f>
        <v>0</v>
      </c>
      <c r="BJ18" s="19">
        <f t="shared" ref="BJ18:BJ19" si="41">L18+AL18</f>
        <v>6000</v>
      </c>
      <c r="BK18" s="19">
        <f t="shared" ref="BK18:BL19" si="42">M18+AN18</f>
        <v>5179966</v>
      </c>
      <c r="BL18" s="19">
        <f t="shared" si="42"/>
        <v>153193</v>
      </c>
      <c r="BM18" s="20">
        <f t="shared" ref="BM18:BM19" si="43">O18+AS18</f>
        <v>120461</v>
      </c>
      <c r="BN18" s="20">
        <f t="shared" ref="BN18:BN19" si="44">BO18+BP18</f>
        <v>22.197400000000002</v>
      </c>
      <c r="BO18" s="20">
        <f t="shared" ref="BO18:BP19" si="45">Q18+BC18</f>
        <v>19.1905</v>
      </c>
      <c r="BP18" s="20">
        <f t="shared" si="45"/>
        <v>3.0069000000000004</v>
      </c>
    </row>
    <row r="19" spans="1:68" outlineLevel="2">
      <c r="A19" s="16">
        <v>1404</v>
      </c>
      <c r="B19" s="13">
        <v>600010414</v>
      </c>
      <c r="C19" s="17">
        <v>60252570</v>
      </c>
      <c r="D19" s="18" t="s">
        <v>53</v>
      </c>
      <c r="E19" s="13">
        <v>3121</v>
      </c>
      <c r="F19" s="13" t="s">
        <v>45</v>
      </c>
      <c r="G19" s="13" t="s">
        <v>46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v>0</v>
      </c>
      <c r="Q19" s="20">
        <v>0</v>
      </c>
      <c r="R19" s="20">
        <v>0</v>
      </c>
      <c r="S19" s="19">
        <f>[1]OON!AW19</f>
        <v>0</v>
      </c>
      <c r="T19" s="19"/>
      <c r="U19" s="19"/>
      <c r="V19" s="19"/>
      <c r="W19" s="19"/>
      <c r="X19" s="19"/>
      <c r="Y19" s="19"/>
      <c r="Z19" s="19">
        <f>SUM(S19:Y19)</f>
        <v>0</v>
      </c>
      <c r="AA19" s="19">
        <f>[1]OON!AX19*-1</f>
        <v>0</v>
      </c>
      <c r="AB19" s="19"/>
      <c r="AC19" s="19"/>
      <c r="AD19" s="19"/>
      <c r="AE19" s="19">
        <f>SUM(AA19:AD19)</f>
        <v>0</v>
      </c>
      <c r="AF19" s="19"/>
      <c r="AG19" s="19">
        <f>[1]OON!AW19</f>
        <v>0</v>
      </c>
      <c r="AH19" s="19">
        <f>[1]OON!AR19</f>
        <v>0</v>
      </c>
      <c r="AI19" s="19">
        <f>SUM(AF19:AH19)</f>
        <v>0</v>
      </c>
      <c r="AJ19" s="19">
        <f>[1]OON!AX19</f>
        <v>0</v>
      </c>
      <c r="AK19" s="19"/>
      <c r="AL19" s="19">
        <f>SUM(AJ19:AK19)</f>
        <v>0</v>
      </c>
      <c r="AM19" s="19">
        <f>Z19+AE19+AI19+AL19</f>
        <v>0</v>
      </c>
      <c r="AN19" s="19">
        <f t="shared" si="36"/>
        <v>0</v>
      </c>
      <c r="AO19" s="19">
        <f>ROUND((Z19+AE19)*1%,0)</f>
        <v>0</v>
      </c>
      <c r="AP19" s="19"/>
      <c r="AQ19" s="19"/>
      <c r="AR19" s="19"/>
      <c r="AS19" s="19">
        <f>AP19+AQ19+AR19</f>
        <v>0</v>
      </c>
      <c r="AT19" s="20"/>
      <c r="AU19" s="20"/>
      <c r="AV19" s="20"/>
      <c r="AW19" s="20"/>
      <c r="AX19" s="20"/>
      <c r="AY19" s="20"/>
      <c r="AZ19" s="20"/>
      <c r="BA19" s="20"/>
      <c r="BB19" s="20"/>
      <c r="BC19" s="20">
        <f>AT19+AV19+AW19+AZ19+BB19+AX19</f>
        <v>0</v>
      </c>
      <c r="BD19" s="20">
        <f>AU19+BA19+AY19</f>
        <v>0</v>
      </c>
      <c r="BE19" s="20">
        <f>BC19+BD19</f>
        <v>0</v>
      </c>
      <c r="BF19" s="19">
        <f t="shared" si="37"/>
        <v>0</v>
      </c>
      <c r="BG19" s="19">
        <f t="shared" si="38"/>
        <v>0</v>
      </c>
      <c r="BH19" s="19">
        <f t="shared" si="39"/>
        <v>0</v>
      </c>
      <c r="BI19" s="19">
        <f t="shared" si="40"/>
        <v>0</v>
      </c>
      <c r="BJ19" s="19">
        <f t="shared" si="41"/>
        <v>0</v>
      </c>
      <c r="BK19" s="19">
        <f t="shared" si="42"/>
        <v>0</v>
      </c>
      <c r="BL19" s="19">
        <f t="shared" si="42"/>
        <v>0</v>
      </c>
      <c r="BM19" s="20">
        <f t="shared" si="43"/>
        <v>0</v>
      </c>
      <c r="BN19" s="20">
        <f t="shared" si="44"/>
        <v>0</v>
      </c>
      <c r="BO19" s="20">
        <f t="shared" si="45"/>
        <v>0</v>
      </c>
      <c r="BP19" s="20">
        <f t="shared" si="45"/>
        <v>0</v>
      </c>
    </row>
    <row r="20" spans="1:68" outlineLevel="1">
      <c r="A20" s="22"/>
      <c r="B20" s="23"/>
      <c r="C20" s="24"/>
      <c r="D20" s="25" t="s">
        <v>54</v>
      </c>
      <c r="E20" s="23"/>
      <c r="F20" s="23"/>
      <c r="G20" s="23"/>
      <c r="H20" s="27">
        <v>20778962</v>
      </c>
      <c r="I20" s="27">
        <v>14158369</v>
      </c>
      <c r="J20" s="27">
        <v>1160973</v>
      </c>
      <c r="K20" s="27">
        <v>0</v>
      </c>
      <c r="L20" s="27">
        <v>6000</v>
      </c>
      <c r="M20" s="27">
        <v>5179966</v>
      </c>
      <c r="N20" s="27">
        <v>153193</v>
      </c>
      <c r="O20" s="27">
        <v>120461</v>
      </c>
      <c r="P20" s="28">
        <v>22.197400000000002</v>
      </c>
      <c r="Q20" s="28">
        <v>19.1905</v>
      </c>
      <c r="R20" s="28">
        <v>3.0069000000000004</v>
      </c>
      <c r="S20" s="27">
        <f t="shared" ref="S20:AM20" si="46">SUM(S18:S19)</f>
        <v>0</v>
      </c>
      <c r="T20" s="27">
        <f t="shared" si="46"/>
        <v>0</v>
      </c>
      <c r="U20" s="27">
        <f t="shared" si="46"/>
        <v>0</v>
      </c>
      <c r="V20" s="27">
        <f t="shared" si="46"/>
        <v>0</v>
      </c>
      <c r="W20" s="27">
        <f t="shared" si="46"/>
        <v>0</v>
      </c>
      <c r="X20" s="27">
        <f t="shared" si="46"/>
        <v>0</v>
      </c>
      <c r="Y20" s="27">
        <f t="shared" si="46"/>
        <v>0</v>
      </c>
      <c r="Z20" s="27">
        <f t="shared" si="46"/>
        <v>0</v>
      </c>
      <c r="AA20" s="27">
        <f t="shared" si="46"/>
        <v>0</v>
      </c>
      <c r="AB20" s="27">
        <f t="shared" si="46"/>
        <v>0</v>
      </c>
      <c r="AC20" s="27">
        <f t="shared" si="46"/>
        <v>0</v>
      </c>
      <c r="AD20" s="27">
        <f t="shared" si="46"/>
        <v>0</v>
      </c>
      <c r="AE20" s="27">
        <f t="shared" si="46"/>
        <v>0</v>
      </c>
      <c r="AF20" s="27">
        <f t="shared" si="46"/>
        <v>0</v>
      </c>
      <c r="AG20" s="27">
        <f t="shared" si="46"/>
        <v>0</v>
      </c>
      <c r="AH20" s="27">
        <f t="shared" si="46"/>
        <v>0</v>
      </c>
      <c r="AI20" s="27">
        <f t="shared" si="46"/>
        <v>0</v>
      </c>
      <c r="AJ20" s="27">
        <f t="shared" si="46"/>
        <v>0</v>
      </c>
      <c r="AK20" s="27">
        <f t="shared" si="46"/>
        <v>0</v>
      </c>
      <c r="AL20" s="27">
        <f t="shared" si="46"/>
        <v>0</v>
      </c>
      <c r="AM20" s="27">
        <f t="shared" si="46"/>
        <v>0</v>
      </c>
      <c r="AN20" s="27">
        <f t="shared" ref="AN20:BP20" si="47">SUM(AN18:AN19)</f>
        <v>0</v>
      </c>
      <c r="AO20" s="27">
        <f t="shared" si="47"/>
        <v>0</v>
      </c>
      <c r="AP20" s="27">
        <f t="shared" si="47"/>
        <v>0</v>
      </c>
      <c r="AQ20" s="27">
        <f t="shared" si="47"/>
        <v>0</v>
      </c>
      <c r="AR20" s="27">
        <f t="shared" si="47"/>
        <v>0</v>
      </c>
      <c r="AS20" s="27">
        <f t="shared" si="47"/>
        <v>0</v>
      </c>
      <c r="AT20" s="28">
        <f t="shared" si="47"/>
        <v>0</v>
      </c>
      <c r="AU20" s="28">
        <f t="shared" si="47"/>
        <v>0</v>
      </c>
      <c r="AV20" s="28">
        <f t="shared" si="47"/>
        <v>0</v>
      </c>
      <c r="AW20" s="28">
        <f t="shared" si="47"/>
        <v>0</v>
      </c>
      <c r="AX20" s="28">
        <f t="shared" si="47"/>
        <v>0</v>
      </c>
      <c r="AY20" s="28">
        <f t="shared" si="47"/>
        <v>0</v>
      </c>
      <c r="AZ20" s="28">
        <f t="shared" si="47"/>
        <v>0</v>
      </c>
      <c r="BA20" s="28">
        <f t="shared" si="47"/>
        <v>0</v>
      </c>
      <c r="BB20" s="28">
        <f t="shared" si="47"/>
        <v>0</v>
      </c>
      <c r="BC20" s="28">
        <f t="shared" si="47"/>
        <v>0</v>
      </c>
      <c r="BD20" s="28">
        <f t="shared" si="47"/>
        <v>0</v>
      </c>
      <c r="BE20" s="28">
        <f t="shared" si="47"/>
        <v>0</v>
      </c>
      <c r="BF20" s="27">
        <f t="shared" si="47"/>
        <v>20778962</v>
      </c>
      <c r="BG20" s="27">
        <f t="shared" si="47"/>
        <v>14158369</v>
      </c>
      <c r="BH20" s="27">
        <f t="shared" si="47"/>
        <v>1160973</v>
      </c>
      <c r="BI20" s="27">
        <f t="shared" si="47"/>
        <v>0</v>
      </c>
      <c r="BJ20" s="27">
        <f t="shared" si="47"/>
        <v>6000</v>
      </c>
      <c r="BK20" s="27">
        <f t="shared" si="47"/>
        <v>5179966</v>
      </c>
      <c r="BL20" s="28">
        <f t="shared" si="47"/>
        <v>153193</v>
      </c>
      <c r="BM20" s="28">
        <f t="shared" si="47"/>
        <v>120461</v>
      </c>
      <c r="BN20" s="28">
        <f t="shared" si="47"/>
        <v>22.197400000000002</v>
      </c>
      <c r="BO20" s="28">
        <f t="shared" si="47"/>
        <v>19.1905</v>
      </c>
      <c r="BP20" s="28">
        <f t="shared" si="47"/>
        <v>3.0069000000000004</v>
      </c>
    </row>
    <row r="21" spans="1:68" outlineLevel="2">
      <c r="A21" s="29">
        <v>1405</v>
      </c>
      <c r="B21" s="30">
        <v>600010554</v>
      </c>
      <c r="C21" s="31">
        <v>46748016</v>
      </c>
      <c r="D21" s="32" t="s">
        <v>55</v>
      </c>
      <c r="E21" s="33">
        <v>3121</v>
      </c>
      <c r="F21" s="33" t="s">
        <v>43</v>
      </c>
      <c r="G21" s="33" t="s">
        <v>44</v>
      </c>
      <c r="H21" s="34">
        <v>56399145</v>
      </c>
      <c r="I21" s="34">
        <v>38852515</v>
      </c>
      <c r="J21" s="34">
        <v>2515053</v>
      </c>
      <c r="K21" s="34">
        <v>185000</v>
      </c>
      <c r="L21" s="34">
        <v>50000</v>
      </c>
      <c r="M21" s="34">
        <v>14061668</v>
      </c>
      <c r="N21" s="34">
        <v>413676</v>
      </c>
      <c r="O21" s="34">
        <v>321233</v>
      </c>
      <c r="P21" s="35">
        <v>57.505699999999997</v>
      </c>
      <c r="Q21" s="35">
        <v>50.754999999999995</v>
      </c>
      <c r="R21" s="35">
        <v>6.7506999999999993</v>
      </c>
      <c r="S21" s="19">
        <f>[1]OON!AW21</f>
        <v>0</v>
      </c>
      <c r="T21" s="52"/>
      <c r="U21" s="52"/>
      <c r="V21" s="52"/>
      <c r="W21" s="52"/>
      <c r="X21" s="52"/>
      <c r="Y21" s="52"/>
      <c r="Z21" s="34">
        <f>SUM(S21:Y21)</f>
        <v>0</v>
      </c>
      <c r="AA21" s="19">
        <f>[1]OON!AX21*-1</f>
        <v>0</v>
      </c>
      <c r="AB21" s="52"/>
      <c r="AC21" s="52"/>
      <c r="AD21" s="52"/>
      <c r="AE21" s="34">
        <f>SUM(AA21:AD21)</f>
        <v>0</v>
      </c>
      <c r="AF21" s="19"/>
      <c r="AG21" s="19">
        <f>[1]OON!AW21</f>
        <v>0</v>
      </c>
      <c r="AH21" s="19">
        <f>[1]OON!AR21</f>
        <v>0</v>
      </c>
      <c r="AI21" s="34">
        <f>SUM(AF21:AH21)</f>
        <v>0</v>
      </c>
      <c r="AJ21" s="19">
        <f>[1]OON!AX21</f>
        <v>0</v>
      </c>
      <c r="AK21" s="19"/>
      <c r="AL21" s="34">
        <f>SUM(AJ21:AK21)</f>
        <v>0</v>
      </c>
      <c r="AM21" s="34">
        <f>Z21+AE21+AI21+AL21</f>
        <v>0</v>
      </c>
      <c r="AN21" s="19">
        <f t="shared" ref="AN21:AN22" si="48">ROUND((Z21+AE21+AF21+AG21+AJ21)*33.8%,0)</f>
        <v>0</v>
      </c>
      <c r="AO21" s="34">
        <f>ROUND((Z21+AE21)*1%,0)</f>
        <v>0</v>
      </c>
      <c r="AP21" s="52"/>
      <c r="AQ21" s="52"/>
      <c r="AR21" s="52"/>
      <c r="AS21" s="34">
        <f>AP21+AQ21+AR21</f>
        <v>0</v>
      </c>
      <c r="AT21" s="20">
        <f>[1]OON!BB21</f>
        <v>0</v>
      </c>
      <c r="AU21" s="20">
        <f>[1]OON!BC21</f>
        <v>0</v>
      </c>
      <c r="AV21" s="35"/>
      <c r="AW21" s="35"/>
      <c r="AX21" s="35"/>
      <c r="AY21" s="35"/>
      <c r="AZ21" s="35"/>
      <c r="BA21" s="35"/>
      <c r="BB21" s="35"/>
      <c r="BC21" s="35">
        <f>AT21+AV21+AW21+AZ21+BB21+AX21</f>
        <v>0</v>
      </c>
      <c r="BD21" s="35">
        <f>AU21+BA21+AY21</f>
        <v>0</v>
      </c>
      <c r="BE21" s="35">
        <f>BC21+BD21</f>
        <v>0</v>
      </c>
      <c r="BF21" s="19">
        <f t="shared" ref="BF21:BF22" si="49">BG21+BH21+BI21+BJ21+BK21+BL21+BM21</f>
        <v>56399145</v>
      </c>
      <c r="BG21" s="19">
        <f t="shared" ref="BG21:BG22" si="50">I21+Z21</f>
        <v>38852515</v>
      </c>
      <c r="BH21" s="19">
        <f t="shared" ref="BH21:BH22" si="51">J21+AE21</f>
        <v>2515053</v>
      </c>
      <c r="BI21" s="19">
        <f t="shared" ref="BI21:BI22" si="52">K21+AI21</f>
        <v>185000</v>
      </c>
      <c r="BJ21" s="19">
        <f t="shared" ref="BJ21:BJ22" si="53">L21+AL21</f>
        <v>50000</v>
      </c>
      <c r="BK21" s="19">
        <f t="shared" ref="BK21:BL22" si="54">M21+AN21</f>
        <v>14061668</v>
      </c>
      <c r="BL21" s="19">
        <f t="shared" si="54"/>
        <v>413676</v>
      </c>
      <c r="BM21" s="20">
        <f t="shared" ref="BM21:BM22" si="55">O21+AS21</f>
        <v>321233</v>
      </c>
      <c r="BN21" s="20">
        <f t="shared" ref="BN21:BN22" si="56">BO21+BP21</f>
        <v>57.505699999999997</v>
      </c>
      <c r="BO21" s="20">
        <f t="shared" ref="BO21:BP22" si="57">Q21+BC21</f>
        <v>50.754999999999995</v>
      </c>
      <c r="BP21" s="20">
        <f t="shared" si="57"/>
        <v>6.7506999999999993</v>
      </c>
    </row>
    <row r="22" spans="1:68" outlineLevel="2">
      <c r="A22" s="16">
        <v>1405</v>
      </c>
      <c r="B22" s="13">
        <v>600010554</v>
      </c>
      <c r="C22" s="17">
        <v>46748016</v>
      </c>
      <c r="D22" s="18" t="s">
        <v>55</v>
      </c>
      <c r="E22" s="13">
        <v>3121</v>
      </c>
      <c r="F22" s="13" t="s">
        <v>45</v>
      </c>
      <c r="G22" s="17" t="s">
        <v>46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v>0</v>
      </c>
      <c r="Q22" s="20">
        <v>0</v>
      </c>
      <c r="R22" s="20">
        <v>0</v>
      </c>
      <c r="S22" s="19">
        <f>[1]OON!AW22</f>
        <v>0</v>
      </c>
      <c r="T22" s="50"/>
      <c r="U22" s="50"/>
      <c r="V22" s="50"/>
      <c r="W22" s="50"/>
      <c r="X22" s="50"/>
      <c r="Y22" s="50"/>
      <c r="Z22" s="19">
        <f>SUM(S22:Y22)</f>
        <v>0</v>
      </c>
      <c r="AA22" s="19">
        <f>[1]OON!AX22*-1</f>
        <v>0</v>
      </c>
      <c r="AB22" s="50"/>
      <c r="AC22" s="50"/>
      <c r="AD22" s="50"/>
      <c r="AE22" s="19">
        <f>SUM(AA22:AD22)</f>
        <v>0</v>
      </c>
      <c r="AF22" s="19"/>
      <c r="AG22" s="19">
        <f>[1]OON!AW22</f>
        <v>0</v>
      </c>
      <c r="AH22" s="19">
        <f>[1]OON!AR22</f>
        <v>0</v>
      </c>
      <c r="AI22" s="19">
        <f>SUM(AF22:AH22)</f>
        <v>0</v>
      </c>
      <c r="AJ22" s="19">
        <f>[1]OON!AX22</f>
        <v>0</v>
      </c>
      <c r="AK22" s="19"/>
      <c r="AL22" s="19">
        <f>SUM(AJ22:AK22)</f>
        <v>0</v>
      </c>
      <c r="AM22" s="19">
        <f>Z22+AE22+AI22+AL22</f>
        <v>0</v>
      </c>
      <c r="AN22" s="19">
        <f t="shared" si="48"/>
        <v>0</v>
      </c>
      <c r="AO22" s="19">
        <f>ROUND((Z22+AE22)*1%,0)</f>
        <v>0</v>
      </c>
      <c r="AP22" s="50"/>
      <c r="AQ22" s="50"/>
      <c r="AR22" s="50"/>
      <c r="AS22" s="19">
        <f>AP22+AQ22+AR22</f>
        <v>0</v>
      </c>
      <c r="AT22" s="20"/>
      <c r="AU22" s="20"/>
      <c r="AV22" s="20"/>
      <c r="AW22" s="20"/>
      <c r="AX22" s="20"/>
      <c r="AY22" s="20"/>
      <c r="AZ22" s="20"/>
      <c r="BA22" s="20"/>
      <c r="BB22" s="20"/>
      <c r="BC22" s="20">
        <f>AT22+AV22+AW22+AZ22+BB22+AX22</f>
        <v>0</v>
      </c>
      <c r="BD22" s="20">
        <f>AU22+BA22+AY22</f>
        <v>0</v>
      </c>
      <c r="BE22" s="20">
        <f>BC22+BD22</f>
        <v>0</v>
      </c>
      <c r="BF22" s="19">
        <f t="shared" si="49"/>
        <v>0</v>
      </c>
      <c r="BG22" s="19">
        <f t="shared" si="50"/>
        <v>0</v>
      </c>
      <c r="BH22" s="19">
        <f t="shared" si="51"/>
        <v>0</v>
      </c>
      <c r="BI22" s="19">
        <f t="shared" si="52"/>
        <v>0</v>
      </c>
      <c r="BJ22" s="19">
        <f t="shared" si="53"/>
        <v>0</v>
      </c>
      <c r="BK22" s="19">
        <f t="shared" si="54"/>
        <v>0</v>
      </c>
      <c r="BL22" s="19">
        <f t="shared" si="54"/>
        <v>0</v>
      </c>
      <c r="BM22" s="20">
        <f t="shared" si="55"/>
        <v>0</v>
      </c>
      <c r="BN22" s="20">
        <f t="shared" si="56"/>
        <v>0</v>
      </c>
      <c r="BO22" s="20">
        <f t="shared" si="57"/>
        <v>0</v>
      </c>
      <c r="BP22" s="20">
        <f t="shared" si="57"/>
        <v>0</v>
      </c>
    </row>
    <row r="23" spans="1:68" outlineLevel="1">
      <c r="A23" s="22"/>
      <c r="B23" s="23"/>
      <c r="C23" s="24"/>
      <c r="D23" s="25" t="s">
        <v>56</v>
      </c>
      <c r="E23" s="23"/>
      <c r="F23" s="23"/>
      <c r="G23" s="24"/>
      <c r="H23" s="27">
        <v>56399145</v>
      </c>
      <c r="I23" s="27">
        <v>38852515</v>
      </c>
      <c r="J23" s="27">
        <v>2515053</v>
      </c>
      <c r="K23" s="27">
        <v>185000</v>
      </c>
      <c r="L23" s="27">
        <v>50000</v>
      </c>
      <c r="M23" s="27">
        <v>14061668</v>
      </c>
      <c r="N23" s="27">
        <v>413676</v>
      </c>
      <c r="O23" s="27">
        <v>321233</v>
      </c>
      <c r="P23" s="28">
        <v>57.505699999999997</v>
      </c>
      <c r="Q23" s="28">
        <v>50.754999999999995</v>
      </c>
      <c r="R23" s="28">
        <v>6.7506999999999993</v>
      </c>
      <c r="S23" s="27">
        <f t="shared" ref="S23:AM23" si="58">SUM(S21:S22)</f>
        <v>0</v>
      </c>
      <c r="T23" s="51">
        <f t="shared" si="58"/>
        <v>0</v>
      </c>
      <c r="U23" s="51">
        <f t="shared" si="58"/>
        <v>0</v>
      </c>
      <c r="V23" s="51">
        <f t="shared" si="58"/>
        <v>0</v>
      </c>
      <c r="W23" s="51">
        <f t="shared" si="58"/>
        <v>0</v>
      </c>
      <c r="X23" s="51">
        <f t="shared" si="58"/>
        <v>0</v>
      </c>
      <c r="Y23" s="51">
        <f t="shared" si="58"/>
        <v>0</v>
      </c>
      <c r="Z23" s="27">
        <f t="shared" si="58"/>
        <v>0</v>
      </c>
      <c r="AA23" s="51">
        <f t="shared" si="58"/>
        <v>0</v>
      </c>
      <c r="AB23" s="51">
        <f t="shared" si="58"/>
        <v>0</v>
      </c>
      <c r="AC23" s="51">
        <f t="shared" si="58"/>
        <v>0</v>
      </c>
      <c r="AD23" s="51">
        <f t="shared" si="58"/>
        <v>0</v>
      </c>
      <c r="AE23" s="27">
        <f t="shared" si="58"/>
        <v>0</v>
      </c>
      <c r="AF23" s="27">
        <f t="shared" si="58"/>
        <v>0</v>
      </c>
      <c r="AG23" s="27">
        <f t="shared" si="58"/>
        <v>0</v>
      </c>
      <c r="AH23" s="27">
        <f t="shared" si="58"/>
        <v>0</v>
      </c>
      <c r="AI23" s="27">
        <f t="shared" si="58"/>
        <v>0</v>
      </c>
      <c r="AJ23" s="27">
        <f t="shared" si="58"/>
        <v>0</v>
      </c>
      <c r="AK23" s="27">
        <f t="shared" si="58"/>
        <v>0</v>
      </c>
      <c r="AL23" s="27">
        <f t="shared" si="58"/>
        <v>0</v>
      </c>
      <c r="AM23" s="27">
        <f t="shared" si="58"/>
        <v>0</v>
      </c>
      <c r="AN23" s="27">
        <f t="shared" ref="AN23:BP23" si="59">SUM(AN21:AN22)</f>
        <v>0</v>
      </c>
      <c r="AO23" s="27">
        <f t="shared" si="59"/>
        <v>0</v>
      </c>
      <c r="AP23" s="51">
        <f t="shared" si="59"/>
        <v>0</v>
      </c>
      <c r="AQ23" s="51">
        <f t="shared" si="59"/>
        <v>0</v>
      </c>
      <c r="AR23" s="51">
        <f t="shared" si="59"/>
        <v>0</v>
      </c>
      <c r="AS23" s="27">
        <f t="shared" si="59"/>
        <v>0</v>
      </c>
      <c r="AT23" s="28">
        <f t="shared" si="59"/>
        <v>0</v>
      </c>
      <c r="AU23" s="28">
        <f t="shared" si="59"/>
        <v>0</v>
      </c>
      <c r="AV23" s="28">
        <f t="shared" si="59"/>
        <v>0</v>
      </c>
      <c r="AW23" s="28">
        <f t="shared" si="59"/>
        <v>0</v>
      </c>
      <c r="AX23" s="28">
        <f t="shared" si="59"/>
        <v>0</v>
      </c>
      <c r="AY23" s="28">
        <f t="shared" si="59"/>
        <v>0</v>
      </c>
      <c r="AZ23" s="28">
        <f t="shared" si="59"/>
        <v>0</v>
      </c>
      <c r="BA23" s="28">
        <f t="shared" si="59"/>
        <v>0</v>
      </c>
      <c r="BB23" s="28">
        <f t="shared" si="59"/>
        <v>0</v>
      </c>
      <c r="BC23" s="28">
        <f t="shared" si="59"/>
        <v>0</v>
      </c>
      <c r="BD23" s="28">
        <f t="shared" si="59"/>
        <v>0</v>
      </c>
      <c r="BE23" s="28">
        <f t="shared" si="59"/>
        <v>0</v>
      </c>
      <c r="BF23" s="27">
        <f t="shared" si="59"/>
        <v>56399145</v>
      </c>
      <c r="BG23" s="27">
        <f t="shared" si="59"/>
        <v>38852515</v>
      </c>
      <c r="BH23" s="27">
        <f t="shared" si="59"/>
        <v>2515053</v>
      </c>
      <c r="BI23" s="27">
        <f t="shared" si="59"/>
        <v>185000</v>
      </c>
      <c r="BJ23" s="27">
        <f t="shared" si="59"/>
        <v>50000</v>
      </c>
      <c r="BK23" s="27">
        <f t="shared" si="59"/>
        <v>14061668</v>
      </c>
      <c r="BL23" s="28">
        <f t="shared" si="59"/>
        <v>413676</v>
      </c>
      <c r="BM23" s="28">
        <f t="shared" si="59"/>
        <v>321233</v>
      </c>
      <c r="BN23" s="28">
        <f t="shared" si="59"/>
        <v>57.505699999999997</v>
      </c>
      <c r="BO23" s="28">
        <f t="shared" si="59"/>
        <v>50.754999999999995</v>
      </c>
      <c r="BP23" s="28">
        <f t="shared" si="59"/>
        <v>6.7506999999999993</v>
      </c>
    </row>
    <row r="24" spans="1:68" outlineLevel="2">
      <c r="A24" s="29">
        <v>1406</v>
      </c>
      <c r="B24" s="30">
        <v>600010511</v>
      </c>
      <c r="C24" s="31">
        <v>46748067</v>
      </c>
      <c r="D24" s="32" t="s">
        <v>57</v>
      </c>
      <c r="E24" s="30">
        <v>3121</v>
      </c>
      <c r="F24" s="30" t="s">
        <v>43</v>
      </c>
      <c r="G24" s="31" t="s">
        <v>44</v>
      </c>
      <c r="H24" s="34">
        <v>19734611</v>
      </c>
      <c r="I24" s="34">
        <v>13377244</v>
      </c>
      <c r="J24" s="34">
        <v>1151973</v>
      </c>
      <c r="K24" s="34">
        <v>15000</v>
      </c>
      <c r="L24" s="34">
        <v>15000</v>
      </c>
      <c r="M24" s="34">
        <v>4921015</v>
      </c>
      <c r="N24" s="34">
        <v>145292</v>
      </c>
      <c r="O24" s="34">
        <v>109087</v>
      </c>
      <c r="P24" s="35">
        <v>21.5899</v>
      </c>
      <c r="Q24" s="35">
        <v>18.562999999999999</v>
      </c>
      <c r="R24" s="35">
        <v>3.0268999999999999</v>
      </c>
      <c r="S24" s="19">
        <f>[1]OON!AW24</f>
        <v>0</v>
      </c>
      <c r="T24" s="52"/>
      <c r="U24" s="52"/>
      <c r="V24" s="52"/>
      <c r="W24" s="52"/>
      <c r="X24" s="52"/>
      <c r="Y24" s="52"/>
      <c r="Z24" s="34">
        <f>SUM(S24:Y24)</f>
        <v>0</v>
      </c>
      <c r="AA24" s="19">
        <f>[1]OON!AX24*-1</f>
        <v>0</v>
      </c>
      <c r="AB24" s="52"/>
      <c r="AC24" s="52"/>
      <c r="AD24" s="52"/>
      <c r="AE24" s="34">
        <f>SUM(AA24:AD24)</f>
        <v>0</v>
      </c>
      <c r="AF24" s="19"/>
      <c r="AG24" s="19">
        <f>[1]OON!AW24</f>
        <v>0</v>
      </c>
      <c r="AH24" s="19">
        <f>[1]OON!AR24</f>
        <v>0</v>
      </c>
      <c r="AI24" s="34">
        <f>SUM(AF24:AH24)</f>
        <v>0</v>
      </c>
      <c r="AJ24" s="19">
        <f>[1]OON!AX24</f>
        <v>0</v>
      </c>
      <c r="AK24" s="19"/>
      <c r="AL24" s="34">
        <f>SUM(AJ24:AK24)</f>
        <v>0</v>
      </c>
      <c r="AM24" s="34">
        <f>Z24+AE24+AI24+AL24</f>
        <v>0</v>
      </c>
      <c r="AN24" s="19">
        <f t="shared" ref="AN24:AN25" si="60">ROUND((Z24+AE24+AF24+AG24+AJ24)*33.8%,0)</f>
        <v>0</v>
      </c>
      <c r="AO24" s="34">
        <f>ROUND((Z24+AE24)*1%,0)</f>
        <v>0</v>
      </c>
      <c r="AP24" s="52"/>
      <c r="AQ24" s="52"/>
      <c r="AR24" s="52"/>
      <c r="AS24" s="34">
        <f>AP24+AQ24+AR24</f>
        <v>0</v>
      </c>
      <c r="AT24" s="20">
        <f>[1]OON!BB24</f>
        <v>0</v>
      </c>
      <c r="AU24" s="20">
        <f>[1]OON!BC24</f>
        <v>0</v>
      </c>
      <c r="AV24" s="35"/>
      <c r="AW24" s="35"/>
      <c r="AX24" s="35"/>
      <c r="AY24" s="35"/>
      <c r="AZ24" s="35"/>
      <c r="BA24" s="35"/>
      <c r="BB24" s="35"/>
      <c r="BC24" s="35">
        <f>AT24+AV24+AW24+AZ24+BB24+AX24</f>
        <v>0</v>
      </c>
      <c r="BD24" s="35">
        <f>AU24+BA24+AY24</f>
        <v>0</v>
      </c>
      <c r="BE24" s="35">
        <f>BC24+BD24</f>
        <v>0</v>
      </c>
      <c r="BF24" s="19">
        <f t="shared" ref="BF24:BF25" si="61">BG24+BH24+BI24+BJ24+BK24+BL24+BM24</f>
        <v>19734611</v>
      </c>
      <c r="BG24" s="19">
        <f t="shared" ref="BG24:BG25" si="62">I24+Z24</f>
        <v>13377244</v>
      </c>
      <c r="BH24" s="19">
        <f t="shared" ref="BH24:BH25" si="63">J24+AE24</f>
        <v>1151973</v>
      </c>
      <c r="BI24" s="19">
        <f t="shared" ref="BI24:BI25" si="64">K24+AI24</f>
        <v>15000</v>
      </c>
      <c r="BJ24" s="19">
        <f t="shared" ref="BJ24:BJ25" si="65">L24+AL24</f>
        <v>15000</v>
      </c>
      <c r="BK24" s="19">
        <f t="shared" ref="BK24:BL25" si="66">M24+AN24</f>
        <v>4921015</v>
      </c>
      <c r="BL24" s="19">
        <f t="shared" si="66"/>
        <v>145292</v>
      </c>
      <c r="BM24" s="20">
        <f t="shared" ref="BM24:BM25" si="67">O24+AS24</f>
        <v>109087</v>
      </c>
      <c r="BN24" s="20">
        <f t="shared" ref="BN24:BN25" si="68">BO24+BP24</f>
        <v>21.5899</v>
      </c>
      <c r="BO24" s="20">
        <f t="shared" ref="BO24:BP25" si="69">Q24+BC24</f>
        <v>18.562999999999999</v>
      </c>
      <c r="BP24" s="20">
        <f t="shared" si="69"/>
        <v>3.0268999999999999</v>
      </c>
    </row>
    <row r="25" spans="1:68" outlineLevel="2">
      <c r="A25" s="16">
        <v>1406</v>
      </c>
      <c r="B25" s="13">
        <v>600010511</v>
      </c>
      <c r="C25" s="17">
        <v>46748067</v>
      </c>
      <c r="D25" s="18" t="s">
        <v>57</v>
      </c>
      <c r="E25" s="13">
        <v>3121</v>
      </c>
      <c r="F25" s="13" t="s">
        <v>45</v>
      </c>
      <c r="G25" s="13" t="s">
        <v>46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v>0</v>
      </c>
      <c r="Q25" s="20">
        <v>0</v>
      </c>
      <c r="R25" s="20">
        <v>0</v>
      </c>
      <c r="S25" s="19">
        <f>[1]OON!AW25</f>
        <v>0</v>
      </c>
      <c r="T25" s="19"/>
      <c r="U25" s="19"/>
      <c r="V25" s="19"/>
      <c r="W25" s="19"/>
      <c r="X25" s="19"/>
      <c r="Y25" s="19"/>
      <c r="Z25" s="19">
        <f>SUM(S25:Y25)</f>
        <v>0</v>
      </c>
      <c r="AA25" s="19">
        <f>[1]OON!AX25*-1</f>
        <v>0</v>
      </c>
      <c r="AB25" s="19"/>
      <c r="AC25" s="19"/>
      <c r="AD25" s="19"/>
      <c r="AE25" s="19">
        <f>SUM(AA25:AD25)</f>
        <v>0</v>
      </c>
      <c r="AF25" s="19"/>
      <c r="AG25" s="19">
        <f>[1]OON!AW25</f>
        <v>0</v>
      </c>
      <c r="AH25" s="19">
        <f>[1]OON!AR25</f>
        <v>0</v>
      </c>
      <c r="AI25" s="19">
        <f>SUM(AF25:AH25)</f>
        <v>0</v>
      </c>
      <c r="AJ25" s="19">
        <f>[1]OON!AX25</f>
        <v>0</v>
      </c>
      <c r="AK25" s="19"/>
      <c r="AL25" s="19">
        <f>SUM(AJ25:AK25)</f>
        <v>0</v>
      </c>
      <c r="AM25" s="19">
        <f>Z25+AE25+AI25+AL25</f>
        <v>0</v>
      </c>
      <c r="AN25" s="19">
        <f t="shared" si="60"/>
        <v>0</v>
      </c>
      <c r="AO25" s="19">
        <f>ROUND((Z25+AE25)*1%,0)</f>
        <v>0</v>
      </c>
      <c r="AP25" s="19"/>
      <c r="AQ25" s="19"/>
      <c r="AR25" s="19"/>
      <c r="AS25" s="19">
        <f>AP25+AQ25+AR25</f>
        <v>0</v>
      </c>
      <c r="AT25" s="20"/>
      <c r="AU25" s="20"/>
      <c r="AV25" s="20"/>
      <c r="AW25" s="20"/>
      <c r="AX25" s="20"/>
      <c r="AY25" s="20"/>
      <c r="AZ25" s="20"/>
      <c r="BA25" s="20"/>
      <c r="BB25" s="20"/>
      <c r="BC25" s="20">
        <f>AT25+AV25+AW25+AZ25+BB25+AX25</f>
        <v>0</v>
      </c>
      <c r="BD25" s="20">
        <f>AU25+BA25+AY25</f>
        <v>0</v>
      </c>
      <c r="BE25" s="20">
        <f>BC25+BD25</f>
        <v>0</v>
      </c>
      <c r="BF25" s="19">
        <f t="shared" si="61"/>
        <v>0</v>
      </c>
      <c r="BG25" s="19">
        <f t="shared" si="62"/>
        <v>0</v>
      </c>
      <c r="BH25" s="19">
        <f t="shared" si="63"/>
        <v>0</v>
      </c>
      <c r="BI25" s="19">
        <f t="shared" si="64"/>
        <v>0</v>
      </c>
      <c r="BJ25" s="19">
        <f t="shared" si="65"/>
        <v>0</v>
      </c>
      <c r="BK25" s="19">
        <f t="shared" si="66"/>
        <v>0</v>
      </c>
      <c r="BL25" s="19">
        <f t="shared" si="66"/>
        <v>0</v>
      </c>
      <c r="BM25" s="20">
        <f t="shared" si="67"/>
        <v>0</v>
      </c>
      <c r="BN25" s="20">
        <f t="shared" si="68"/>
        <v>0</v>
      </c>
      <c r="BO25" s="20">
        <f t="shared" si="69"/>
        <v>0</v>
      </c>
      <c r="BP25" s="20">
        <f t="shared" si="69"/>
        <v>0</v>
      </c>
    </row>
    <row r="26" spans="1:68" outlineLevel="1">
      <c r="A26" s="22"/>
      <c r="B26" s="23"/>
      <c r="C26" s="24"/>
      <c r="D26" s="25" t="s">
        <v>58</v>
      </c>
      <c r="E26" s="23"/>
      <c r="F26" s="23"/>
      <c r="G26" s="23"/>
      <c r="H26" s="27">
        <v>19734611</v>
      </c>
      <c r="I26" s="27">
        <v>13377244</v>
      </c>
      <c r="J26" s="27">
        <v>1151973</v>
      </c>
      <c r="K26" s="27">
        <v>15000</v>
      </c>
      <c r="L26" s="27">
        <v>15000</v>
      </c>
      <c r="M26" s="27">
        <v>4921015</v>
      </c>
      <c r="N26" s="27">
        <v>145292</v>
      </c>
      <c r="O26" s="27">
        <v>109087</v>
      </c>
      <c r="P26" s="28">
        <v>21.5899</v>
      </c>
      <c r="Q26" s="28">
        <v>18.562999999999999</v>
      </c>
      <c r="R26" s="28">
        <v>3.0268999999999999</v>
      </c>
      <c r="S26" s="27">
        <f t="shared" ref="S26:AM26" si="70">SUM(S24:S25)</f>
        <v>0</v>
      </c>
      <c r="T26" s="27">
        <f t="shared" si="70"/>
        <v>0</v>
      </c>
      <c r="U26" s="27">
        <f t="shared" si="70"/>
        <v>0</v>
      </c>
      <c r="V26" s="27">
        <f t="shared" si="70"/>
        <v>0</v>
      </c>
      <c r="W26" s="27">
        <f t="shared" si="70"/>
        <v>0</v>
      </c>
      <c r="X26" s="27">
        <f t="shared" si="70"/>
        <v>0</v>
      </c>
      <c r="Y26" s="27">
        <f t="shared" si="70"/>
        <v>0</v>
      </c>
      <c r="Z26" s="27">
        <f t="shared" si="70"/>
        <v>0</v>
      </c>
      <c r="AA26" s="27">
        <f t="shared" si="70"/>
        <v>0</v>
      </c>
      <c r="AB26" s="27">
        <f t="shared" si="70"/>
        <v>0</v>
      </c>
      <c r="AC26" s="27">
        <f t="shared" si="70"/>
        <v>0</v>
      </c>
      <c r="AD26" s="27">
        <f t="shared" si="70"/>
        <v>0</v>
      </c>
      <c r="AE26" s="27">
        <f t="shared" si="70"/>
        <v>0</v>
      </c>
      <c r="AF26" s="27">
        <f t="shared" si="70"/>
        <v>0</v>
      </c>
      <c r="AG26" s="27">
        <f t="shared" si="70"/>
        <v>0</v>
      </c>
      <c r="AH26" s="27">
        <f t="shared" si="70"/>
        <v>0</v>
      </c>
      <c r="AI26" s="27">
        <f t="shared" si="70"/>
        <v>0</v>
      </c>
      <c r="AJ26" s="27">
        <f t="shared" si="70"/>
        <v>0</v>
      </c>
      <c r="AK26" s="27">
        <f t="shared" si="70"/>
        <v>0</v>
      </c>
      <c r="AL26" s="27">
        <f t="shared" si="70"/>
        <v>0</v>
      </c>
      <c r="AM26" s="27">
        <f t="shared" si="70"/>
        <v>0</v>
      </c>
      <c r="AN26" s="27">
        <f t="shared" ref="AN26:BP26" si="71">SUM(AN24:AN25)</f>
        <v>0</v>
      </c>
      <c r="AO26" s="27">
        <f t="shared" si="71"/>
        <v>0</v>
      </c>
      <c r="AP26" s="27">
        <f t="shared" si="71"/>
        <v>0</v>
      </c>
      <c r="AQ26" s="27">
        <f t="shared" si="71"/>
        <v>0</v>
      </c>
      <c r="AR26" s="27">
        <f t="shared" si="71"/>
        <v>0</v>
      </c>
      <c r="AS26" s="27">
        <f t="shared" si="71"/>
        <v>0</v>
      </c>
      <c r="AT26" s="28">
        <f t="shared" si="71"/>
        <v>0</v>
      </c>
      <c r="AU26" s="28">
        <f t="shared" si="71"/>
        <v>0</v>
      </c>
      <c r="AV26" s="28">
        <f t="shared" si="71"/>
        <v>0</v>
      </c>
      <c r="AW26" s="28">
        <f t="shared" si="71"/>
        <v>0</v>
      </c>
      <c r="AX26" s="28">
        <f t="shared" si="71"/>
        <v>0</v>
      </c>
      <c r="AY26" s="28">
        <f t="shared" si="71"/>
        <v>0</v>
      </c>
      <c r="AZ26" s="28">
        <f t="shared" si="71"/>
        <v>0</v>
      </c>
      <c r="BA26" s="28">
        <f t="shared" si="71"/>
        <v>0</v>
      </c>
      <c r="BB26" s="28">
        <f t="shared" si="71"/>
        <v>0</v>
      </c>
      <c r="BC26" s="28">
        <f t="shared" si="71"/>
        <v>0</v>
      </c>
      <c r="BD26" s="28">
        <f t="shared" si="71"/>
        <v>0</v>
      </c>
      <c r="BE26" s="28">
        <f t="shared" si="71"/>
        <v>0</v>
      </c>
      <c r="BF26" s="27">
        <f t="shared" si="71"/>
        <v>19734611</v>
      </c>
      <c r="BG26" s="27">
        <f t="shared" si="71"/>
        <v>13377244</v>
      </c>
      <c r="BH26" s="27">
        <f t="shared" si="71"/>
        <v>1151973</v>
      </c>
      <c r="BI26" s="27">
        <f t="shared" si="71"/>
        <v>15000</v>
      </c>
      <c r="BJ26" s="27">
        <f t="shared" si="71"/>
        <v>15000</v>
      </c>
      <c r="BK26" s="27">
        <f t="shared" si="71"/>
        <v>4921015</v>
      </c>
      <c r="BL26" s="28">
        <f t="shared" si="71"/>
        <v>145292</v>
      </c>
      <c r="BM26" s="28">
        <f t="shared" si="71"/>
        <v>109087</v>
      </c>
      <c r="BN26" s="28">
        <f t="shared" si="71"/>
        <v>21.5899</v>
      </c>
      <c r="BO26" s="28">
        <f t="shared" si="71"/>
        <v>18.562999999999999</v>
      </c>
      <c r="BP26" s="28">
        <f t="shared" si="71"/>
        <v>3.0268999999999999</v>
      </c>
    </row>
    <row r="27" spans="1:68" outlineLevel="2">
      <c r="A27" s="29">
        <v>1407</v>
      </c>
      <c r="B27" s="30">
        <v>600012654</v>
      </c>
      <c r="C27" s="31">
        <v>856070</v>
      </c>
      <c r="D27" s="32" t="s">
        <v>59</v>
      </c>
      <c r="E27" s="30">
        <v>3121</v>
      </c>
      <c r="F27" s="30" t="s">
        <v>43</v>
      </c>
      <c r="G27" s="30" t="s">
        <v>44</v>
      </c>
      <c r="H27" s="34">
        <v>26907018</v>
      </c>
      <c r="I27" s="34">
        <v>18231221</v>
      </c>
      <c r="J27" s="34">
        <v>1613604</v>
      </c>
      <c r="K27" s="34">
        <v>0</v>
      </c>
      <c r="L27" s="34">
        <v>0</v>
      </c>
      <c r="M27" s="34">
        <v>6707551</v>
      </c>
      <c r="N27" s="34">
        <v>198448</v>
      </c>
      <c r="O27" s="34">
        <v>156194</v>
      </c>
      <c r="P27" s="35">
        <v>29.710100000000001</v>
      </c>
      <c r="Q27" s="35">
        <v>25.476400000000002</v>
      </c>
      <c r="R27" s="35">
        <v>4.2336999999999998</v>
      </c>
      <c r="S27" s="19">
        <f>[1]OON!AW27</f>
        <v>0</v>
      </c>
      <c r="T27" s="34"/>
      <c r="U27" s="34"/>
      <c r="V27" s="34"/>
      <c r="W27" s="34"/>
      <c r="X27" s="34"/>
      <c r="Y27" s="34"/>
      <c r="Z27" s="34">
        <f>SUM(S27:Y27)</f>
        <v>0</v>
      </c>
      <c r="AA27" s="19">
        <f>[1]OON!AX27*-1</f>
        <v>0</v>
      </c>
      <c r="AB27" s="34"/>
      <c r="AC27" s="34"/>
      <c r="AD27" s="34"/>
      <c r="AE27" s="34">
        <f>SUM(AA27:AD27)</f>
        <v>0</v>
      </c>
      <c r="AF27" s="19"/>
      <c r="AG27" s="19">
        <f>[1]OON!AW27</f>
        <v>0</v>
      </c>
      <c r="AH27" s="19">
        <f>[1]OON!AR27</f>
        <v>0</v>
      </c>
      <c r="AI27" s="34">
        <f>SUM(AF27:AH27)</f>
        <v>0</v>
      </c>
      <c r="AJ27" s="19">
        <f>[1]OON!AX27</f>
        <v>0</v>
      </c>
      <c r="AK27" s="19"/>
      <c r="AL27" s="34">
        <f>SUM(AJ27:AK27)</f>
        <v>0</v>
      </c>
      <c r="AM27" s="34">
        <f>Z27+AE27+AI27+AL27</f>
        <v>0</v>
      </c>
      <c r="AN27" s="19">
        <f t="shared" ref="AN27:AN29" si="72">ROUND((Z27+AE27+AF27+AG27+AJ27)*33.8%,0)</f>
        <v>0</v>
      </c>
      <c r="AO27" s="34">
        <f>ROUND((Z27+AE27)*1%,0)</f>
        <v>0</v>
      </c>
      <c r="AP27" s="34"/>
      <c r="AQ27" s="34"/>
      <c r="AR27" s="34"/>
      <c r="AS27" s="34">
        <f>AP27+AQ27+AR27</f>
        <v>0</v>
      </c>
      <c r="AT27" s="20">
        <f>[1]OON!BB27</f>
        <v>0</v>
      </c>
      <c r="AU27" s="20">
        <f>[1]OON!BC27</f>
        <v>0</v>
      </c>
      <c r="AV27" s="35"/>
      <c r="AW27" s="35"/>
      <c r="AX27" s="35"/>
      <c r="AY27" s="35"/>
      <c r="AZ27" s="35"/>
      <c r="BA27" s="35"/>
      <c r="BB27" s="35"/>
      <c r="BC27" s="35">
        <f>AT27+AV27+AW27+AZ27+BB27+AX27</f>
        <v>0</v>
      </c>
      <c r="BD27" s="35">
        <f>AU27+BA27+AY27</f>
        <v>0</v>
      </c>
      <c r="BE27" s="35">
        <f>BC27+BD27</f>
        <v>0</v>
      </c>
      <c r="BF27" s="19">
        <f t="shared" ref="BF27:BF29" si="73">BG27+BH27+BI27+BJ27+BK27+BL27+BM27</f>
        <v>26907018</v>
      </c>
      <c r="BG27" s="19">
        <f t="shared" ref="BG27:BG29" si="74">I27+Z27</f>
        <v>18231221</v>
      </c>
      <c r="BH27" s="19">
        <f t="shared" ref="BH27:BH29" si="75">J27+AE27</f>
        <v>1613604</v>
      </c>
      <c r="BI27" s="19">
        <f t="shared" ref="BI27:BI29" si="76">K27+AI27</f>
        <v>0</v>
      </c>
      <c r="BJ27" s="19">
        <f t="shared" ref="BJ27:BJ29" si="77">L27+AL27</f>
        <v>0</v>
      </c>
      <c r="BK27" s="19">
        <f t="shared" ref="BK27:BL29" si="78">M27+AN27</f>
        <v>6707551</v>
      </c>
      <c r="BL27" s="19">
        <f t="shared" si="78"/>
        <v>198448</v>
      </c>
      <c r="BM27" s="20">
        <f t="shared" ref="BM27:BM29" si="79">O27+AS27</f>
        <v>156194</v>
      </c>
      <c r="BN27" s="20">
        <f t="shared" ref="BN27:BN29" si="80">BO27+BP27</f>
        <v>29.710100000000001</v>
      </c>
      <c r="BO27" s="20">
        <f t="shared" ref="BO27:BP29" si="81">Q27+BC27</f>
        <v>25.476400000000002</v>
      </c>
      <c r="BP27" s="20">
        <f t="shared" si="81"/>
        <v>4.2336999999999998</v>
      </c>
    </row>
    <row r="28" spans="1:68" outlineLevel="2">
      <c r="A28" s="16">
        <v>1407</v>
      </c>
      <c r="B28" s="13">
        <v>600012654</v>
      </c>
      <c r="C28" s="17">
        <v>856070</v>
      </c>
      <c r="D28" s="18" t="s">
        <v>59</v>
      </c>
      <c r="E28" s="13">
        <v>3121</v>
      </c>
      <c r="F28" s="13" t="s">
        <v>45</v>
      </c>
      <c r="G28" s="13" t="s">
        <v>46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v>0</v>
      </c>
      <c r="Q28" s="20">
        <v>0</v>
      </c>
      <c r="R28" s="20">
        <v>0</v>
      </c>
      <c r="S28" s="19">
        <f>[1]OON!AW28</f>
        <v>0</v>
      </c>
      <c r="T28" s="19"/>
      <c r="U28" s="19"/>
      <c r="V28" s="19"/>
      <c r="W28" s="19"/>
      <c r="X28" s="19"/>
      <c r="Y28" s="19"/>
      <c r="Z28" s="19">
        <f>SUM(S28:Y28)</f>
        <v>0</v>
      </c>
      <c r="AA28" s="19">
        <f>[1]OON!AX28*-1</f>
        <v>0</v>
      </c>
      <c r="AB28" s="19"/>
      <c r="AC28" s="19"/>
      <c r="AD28" s="19"/>
      <c r="AE28" s="19">
        <f>SUM(AA28:AD28)</f>
        <v>0</v>
      </c>
      <c r="AF28" s="19"/>
      <c r="AG28" s="19">
        <f>[1]OON!AW28</f>
        <v>0</v>
      </c>
      <c r="AH28" s="19">
        <f>[1]OON!AR28</f>
        <v>0</v>
      </c>
      <c r="AI28" s="19">
        <f>SUM(AF28:AH28)</f>
        <v>0</v>
      </c>
      <c r="AJ28" s="19">
        <f>[1]OON!AX28</f>
        <v>0</v>
      </c>
      <c r="AK28" s="19"/>
      <c r="AL28" s="19">
        <f>SUM(AJ28:AK28)</f>
        <v>0</v>
      </c>
      <c r="AM28" s="19">
        <f>Z28+AE28+AI28+AL28</f>
        <v>0</v>
      </c>
      <c r="AN28" s="19">
        <f t="shared" si="72"/>
        <v>0</v>
      </c>
      <c r="AO28" s="19">
        <f>ROUND((Z28+AE28)*1%,0)</f>
        <v>0</v>
      </c>
      <c r="AP28" s="19"/>
      <c r="AQ28" s="19"/>
      <c r="AR28" s="19"/>
      <c r="AS28" s="19">
        <f>AP28+AQ28+AR28</f>
        <v>0</v>
      </c>
      <c r="AT28" s="20"/>
      <c r="AU28" s="20"/>
      <c r="AV28" s="20"/>
      <c r="AW28" s="20"/>
      <c r="AX28" s="20"/>
      <c r="AY28" s="20"/>
      <c r="AZ28" s="20"/>
      <c r="BA28" s="20"/>
      <c r="BB28" s="20"/>
      <c r="BC28" s="20">
        <f>AT28+AV28+AW28+AZ28+BB28+AX28</f>
        <v>0</v>
      </c>
      <c r="BD28" s="20">
        <f>AU28+BA28+AY28</f>
        <v>0</v>
      </c>
      <c r="BE28" s="20">
        <f>BC28+BD28</f>
        <v>0</v>
      </c>
      <c r="BF28" s="19">
        <f t="shared" si="73"/>
        <v>0</v>
      </c>
      <c r="BG28" s="19">
        <f t="shared" si="74"/>
        <v>0</v>
      </c>
      <c r="BH28" s="19">
        <f t="shared" si="75"/>
        <v>0</v>
      </c>
      <c r="BI28" s="19">
        <f t="shared" si="76"/>
        <v>0</v>
      </c>
      <c r="BJ28" s="19">
        <f t="shared" si="77"/>
        <v>0</v>
      </c>
      <c r="BK28" s="19">
        <f t="shared" si="78"/>
        <v>0</v>
      </c>
      <c r="BL28" s="19">
        <f t="shared" si="78"/>
        <v>0</v>
      </c>
      <c r="BM28" s="20">
        <f t="shared" si="79"/>
        <v>0</v>
      </c>
      <c r="BN28" s="20">
        <f t="shared" si="80"/>
        <v>0</v>
      </c>
      <c r="BO28" s="20">
        <f t="shared" si="81"/>
        <v>0</v>
      </c>
      <c r="BP28" s="20">
        <f t="shared" si="81"/>
        <v>0</v>
      </c>
    </row>
    <row r="29" spans="1:68" outlineLevel="2">
      <c r="A29" s="16">
        <v>1407</v>
      </c>
      <c r="B29" s="13">
        <v>600012654</v>
      </c>
      <c r="C29" s="17">
        <v>856070</v>
      </c>
      <c r="D29" s="18" t="s">
        <v>59</v>
      </c>
      <c r="E29" s="13">
        <v>3141</v>
      </c>
      <c r="F29" s="13" t="s">
        <v>47</v>
      </c>
      <c r="G29" s="17" t="s">
        <v>46</v>
      </c>
      <c r="H29" s="19">
        <v>3047769</v>
      </c>
      <c r="I29" s="19">
        <v>0</v>
      </c>
      <c r="J29" s="19">
        <v>2243858</v>
      </c>
      <c r="K29" s="19">
        <v>0</v>
      </c>
      <c r="L29" s="19">
        <v>0</v>
      </c>
      <c r="M29" s="19">
        <v>758424</v>
      </c>
      <c r="N29" s="19">
        <v>22439</v>
      </c>
      <c r="O29" s="19">
        <v>23048</v>
      </c>
      <c r="P29" s="20">
        <v>6.73</v>
      </c>
      <c r="Q29" s="20">
        <v>0</v>
      </c>
      <c r="R29" s="20">
        <v>6.73</v>
      </c>
      <c r="S29" s="19">
        <f>[1]OON!AW29</f>
        <v>0</v>
      </c>
      <c r="T29" s="50"/>
      <c r="U29" s="50"/>
      <c r="V29" s="50"/>
      <c r="W29" s="50"/>
      <c r="X29" s="50"/>
      <c r="Y29" s="50"/>
      <c r="Z29" s="19">
        <f>SUM(S29:Y29)</f>
        <v>0</v>
      </c>
      <c r="AA29" s="19">
        <f>[1]OON!AX29*-1</f>
        <v>0</v>
      </c>
      <c r="AB29" s="50"/>
      <c r="AC29" s="50"/>
      <c r="AD29" s="50"/>
      <c r="AE29" s="19">
        <f>SUM(AA29:AD29)</f>
        <v>0</v>
      </c>
      <c r="AF29" s="19"/>
      <c r="AG29" s="19">
        <f>[1]OON!AW29</f>
        <v>0</v>
      </c>
      <c r="AH29" s="19">
        <f>[1]OON!AR29</f>
        <v>0</v>
      </c>
      <c r="AI29" s="19">
        <f>SUM(AF29:AH29)</f>
        <v>0</v>
      </c>
      <c r="AJ29" s="19">
        <f>[1]OON!AX29</f>
        <v>0</v>
      </c>
      <c r="AK29" s="19"/>
      <c r="AL29" s="19">
        <f>SUM(AJ29:AK29)</f>
        <v>0</v>
      </c>
      <c r="AM29" s="19">
        <f>Z29+AE29+AI29+AL29</f>
        <v>0</v>
      </c>
      <c r="AN29" s="19">
        <f t="shared" si="72"/>
        <v>0</v>
      </c>
      <c r="AO29" s="19">
        <f>ROUND((Z29+AE29)*1%,0)</f>
        <v>0</v>
      </c>
      <c r="AP29" s="50"/>
      <c r="AQ29" s="50"/>
      <c r="AR29" s="50"/>
      <c r="AS29" s="19">
        <f>AP29+AQ29+AR29</f>
        <v>0</v>
      </c>
      <c r="AT29" s="20"/>
      <c r="AU29" s="20">
        <f>[1]OON!BC29</f>
        <v>0</v>
      </c>
      <c r="AV29" s="20"/>
      <c r="AW29" s="20"/>
      <c r="AX29" s="20"/>
      <c r="AY29" s="20"/>
      <c r="AZ29" s="20"/>
      <c r="BA29" s="20"/>
      <c r="BB29" s="20"/>
      <c r="BC29" s="20">
        <f>AT29+AV29+AW29+AZ29+BB29+AX29</f>
        <v>0</v>
      </c>
      <c r="BD29" s="20">
        <f>AU29+BA29+AY29</f>
        <v>0</v>
      </c>
      <c r="BE29" s="20">
        <f>BC29+BD29</f>
        <v>0</v>
      </c>
      <c r="BF29" s="19">
        <f t="shared" si="73"/>
        <v>3047769</v>
      </c>
      <c r="BG29" s="19">
        <f t="shared" si="74"/>
        <v>0</v>
      </c>
      <c r="BH29" s="19">
        <f t="shared" si="75"/>
        <v>2243858</v>
      </c>
      <c r="BI29" s="19">
        <f t="shared" si="76"/>
        <v>0</v>
      </c>
      <c r="BJ29" s="19">
        <f t="shared" si="77"/>
        <v>0</v>
      </c>
      <c r="BK29" s="19">
        <f t="shared" si="78"/>
        <v>758424</v>
      </c>
      <c r="BL29" s="19">
        <f t="shared" si="78"/>
        <v>22439</v>
      </c>
      <c r="BM29" s="20">
        <f t="shared" si="79"/>
        <v>23048</v>
      </c>
      <c r="BN29" s="20">
        <f t="shared" si="80"/>
        <v>6.73</v>
      </c>
      <c r="BO29" s="20">
        <f t="shared" si="81"/>
        <v>0</v>
      </c>
      <c r="BP29" s="20">
        <f t="shared" si="81"/>
        <v>6.73</v>
      </c>
    </row>
    <row r="30" spans="1:68" outlineLevel="1">
      <c r="A30" s="22"/>
      <c r="B30" s="23"/>
      <c r="C30" s="24"/>
      <c r="D30" s="25" t="s">
        <v>60</v>
      </c>
      <c r="E30" s="23"/>
      <c r="F30" s="23"/>
      <c r="G30" s="24"/>
      <c r="H30" s="27">
        <v>29954787</v>
      </c>
      <c r="I30" s="27">
        <v>18231221</v>
      </c>
      <c r="J30" s="27">
        <v>3857462</v>
      </c>
      <c r="K30" s="27">
        <v>0</v>
      </c>
      <c r="L30" s="27">
        <v>0</v>
      </c>
      <c r="M30" s="27">
        <v>7465975</v>
      </c>
      <c r="N30" s="27">
        <v>220887</v>
      </c>
      <c r="O30" s="27">
        <v>179242</v>
      </c>
      <c r="P30" s="28">
        <v>36.440100000000001</v>
      </c>
      <c r="Q30" s="28">
        <v>25.476400000000002</v>
      </c>
      <c r="R30" s="28">
        <v>10.963699999999999</v>
      </c>
      <c r="S30" s="27">
        <f t="shared" ref="S30:AM30" si="82">SUM(S27:S29)</f>
        <v>0</v>
      </c>
      <c r="T30" s="51">
        <f t="shared" si="82"/>
        <v>0</v>
      </c>
      <c r="U30" s="51">
        <f t="shared" si="82"/>
        <v>0</v>
      </c>
      <c r="V30" s="51">
        <f t="shared" si="82"/>
        <v>0</v>
      </c>
      <c r="W30" s="51">
        <f t="shared" si="82"/>
        <v>0</v>
      </c>
      <c r="X30" s="51">
        <f t="shared" si="82"/>
        <v>0</v>
      </c>
      <c r="Y30" s="51">
        <f t="shared" si="82"/>
        <v>0</v>
      </c>
      <c r="Z30" s="27">
        <f t="shared" si="82"/>
        <v>0</v>
      </c>
      <c r="AA30" s="51">
        <f t="shared" si="82"/>
        <v>0</v>
      </c>
      <c r="AB30" s="51">
        <f t="shared" si="82"/>
        <v>0</v>
      </c>
      <c r="AC30" s="51">
        <f t="shared" si="82"/>
        <v>0</v>
      </c>
      <c r="AD30" s="51">
        <f t="shared" si="82"/>
        <v>0</v>
      </c>
      <c r="AE30" s="27">
        <f t="shared" si="82"/>
        <v>0</v>
      </c>
      <c r="AF30" s="27">
        <f t="shared" si="82"/>
        <v>0</v>
      </c>
      <c r="AG30" s="27">
        <f t="shared" si="82"/>
        <v>0</v>
      </c>
      <c r="AH30" s="27">
        <f t="shared" si="82"/>
        <v>0</v>
      </c>
      <c r="AI30" s="27">
        <f t="shared" si="82"/>
        <v>0</v>
      </c>
      <c r="AJ30" s="27">
        <f t="shared" si="82"/>
        <v>0</v>
      </c>
      <c r="AK30" s="27">
        <f t="shared" si="82"/>
        <v>0</v>
      </c>
      <c r="AL30" s="27">
        <f t="shared" si="82"/>
        <v>0</v>
      </c>
      <c r="AM30" s="27">
        <f t="shared" si="82"/>
        <v>0</v>
      </c>
      <c r="AN30" s="27">
        <f t="shared" ref="AN30:BP30" si="83">SUM(AN27:AN29)</f>
        <v>0</v>
      </c>
      <c r="AO30" s="27">
        <f t="shared" si="83"/>
        <v>0</v>
      </c>
      <c r="AP30" s="51">
        <f t="shared" si="83"/>
        <v>0</v>
      </c>
      <c r="AQ30" s="51">
        <f t="shared" si="83"/>
        <v>0</v>
      </c>
      <c r="AR30" s="51">
        <f t="shared" si="83"/>
        <v>0</v>
      </c>
      <c r="AS30" s="27">
        <f t="shared" si="83"/>
        <v>0</v>
      </c>
      <c r="AT30" s="28">
        <f t="shared" si="83"/>
        <v>0</v>
      </c>
      <c r="AU30" s="28">
        <f t="shared" si="83"/>
        <v>0</v>
      </c>
      <c r="AV30" s="28">
        <f t="shared" si="83"/>
        <v>0</v>
      </c>
      <c r="AW30" s="28">
        <f t="shared" si="83"/>
        <v>0</v>
      </c>
      <c r="AX30" s="28">
        <f t="shared" si="83"/>
        <v>0</v>
      </c>
      <c r="AY30" s="28">
        <f t="shared" si="83"/>
        <v>0</v>
      </c>
      <c r="AZ30" s="28">
        <f t="shared" si="83"/>
        <v>0</v>
      </c>
      <c r="BA30" s="28">
        <f t="shared" si="83"/>
        <v>0</v>
      </c>
      <c r="BB30" s="28">
        <f t="shared" si="83"/>
        <v>0</v>
      </c>
      <c r="BC30" s="28">
        <f t="shared" si="83"/>
        <v>0</v>
      </c>
      <c r="BD30" s="28">
        <f t="shared" si="83"/>
        <v>0</v>
      </c>
      <c r="BE30" s="28">
        <f t="shared" si="83"/>
        <v>0</v>
      </c>
      <c r="BF30" s="27">
        <f t="shared" si="83"/>
        <v>29954787</v>
      </c>
      <c r="BG30" s="27">
        <f t="shared" si="83"/>
        <v>18231221</v>
      </c>
      <c r="BH30" s="27">
        <f t="shared" si="83"/>
        <v>3857462</v>
      </c>
      <c r="BI30" s="27">
        <f t="shared" si="83"/>
        <v>0</v>
      </c>
      <c r="BJ30" s="27">
        <f t="shared" si="83"/>
        <v>0</v>
      </c>
      <c r="BK30" s="27">
        <f t="shared" si="83"/>
        <v>7465975</v>
      </c>
      <c r="BL30" s="28">
        <f t="shared" si="83"/>
        <v>220887</v>
      </c>
      <c r="BM30" s="28">
        <f t="shared" si="83"/>
        <v>179242</v>
      </c>
      <c r="BN30" s="28">
        <f t="shared" si="83"/>
        <v>36.440100000000001</v>
      </c>
      <c r="BO30" s="28">
        <f t="shared" si="83"/>
        <v>25.476400000000002</v>
      </c>
      <c r="BP30" s="28">
        <f t="shared" si="83"/>
        <v>10.963699999999999</v>
      </c>
    </row>
    <row r="31" spans="1:68" outlineLevel="2">
      <c r="A31" s="29">
        <v>1408</v>
      </c>
      <c r="B31" s="30">
        <v>600012638</v>
      </c>
      <c r="C31" s="31">
        <v>854981</v>
      </c>
      <c r="D31" s="32" t="s">
        <v>61</v>
      </c>
      <c r="E31" s="33">
        <v>3121</v>
      </c>
      <c r="F31" s="33" t="s">
        <v>43</v>
      </c>
      <c r="G31" s="33" t="s">
        <v>44</v>
      </c>
      <c r="H31" s="34">
        <v>32020508</v>
      </c>
      <c r="I31" s="34">
        <v>21985257</v>
      </c>
      <c r="J31" s="34">
        <v>1603604</v>
      </c>
      <c r="K31" s="34">
        <v>25000</v>
      </c>
      <c r="L31" s="34">
        <v>10000</v>
      </c>
      <c r="M31" s="34">
        <v>7984865</v>
      </c>
      <c r="N31" s="34">
        <v>235889</v>
      </c>
      <c r="O31" s="34">
        <v>175893</v>
      </c>
      <c r="P31" s="35">
        <v>33.302599999999998</v>
      </c>
      <c r="Q31" s="35">
        <v>29.068899999999999</v>
      </c>
      <c r="R31" s="35">
        <v>4.2336999999999998</v>
      </c>
      <c r="S31" s="19">
        <f>[1]OON!AW31</f>
        <v>0</v>
      </c>
      <c r="T31" s="52"/>
      <c r="U31" s="52"/>
      <c r="V31" s="52"/>
      <c r="W31" s="52"/>
      <c r="X31" s="52"/>
      <c r="Y31" s="52"/>
      <c r="Z31" s="34">
        <f>SUM(S31:Y31)</f>
        <v>0</v>
      </c>
      <c r="AA31" s="19">
        <f>[1]OON!AX31*-1</f>
        <v>0</v>
      </c>
      <c r="AB31" s="52"/>
      <c r="AC31" s="52"/>
      <c r="AD31" s="52"/>
      <c r="AE31" s="34">
        <f>SUM(AA31:AD31)</f>
        <v>0</v>
      </c>
      <c r="AF31" s="19"/>
      <c r="AG31" s="19">
        <f>[1]OON!AW31</f>
        <v>0</v>
      </c>
      <c r="AH31" s="19">
        <f>[1]OON!AR31</f>
        <v>0</v>
      </c>
      <c r="AI31" s="34">
        <f>SUM(AF31:AH31)</f>
        <v>0</v>
      </c>
      <c r="AJ31" s="19">
        <f>[1]OON!AX31</f>
        <v>0</v>
      </c>
      <c r="AK31" s="19"/>
      <c r="AL31" s="34">
        <f>SUM(AJ31:AK31)</f>
        <v>0</v>
      </c>
      <c r="AM31" s="34">
        <f>Z31+AE31+AI31+AL31</f>
        <v>0</v>
      </c>
      <c r="AN31" s="19">
        <f t="shared" ref="AN31:AN33" si="84">ROUND((Z31+AE31+AF31+AG31+AJ31)*33.8%,0)</f>
        <v>0</v>
      </c>
      <c r="AO31" s="34">
        <f>ROUND((Z31+AE31)*1%,0)</f>
        <v>0</v>
      </c>
      <c r="AP31" s="52"/>
      <c r="AQ31" s="52"/>
      <c r="AR31" s="52"/>
      <c r="AS31" s="34">
        <f>AP31+AQ31+AR31</f>
        <v>0</v>
      </c>
      <c r="AT31" s="20">
        <f>[1]OON!BB31</f>
        <v>0</v>
      </c>
      <c r="AU31" s="20">
        <f>[1]OON!BC31</f>
        <v>0</v>
      </c>
      <c r="AV31" s="35"/>
      <c r="AW31" s="35"/>
      <c r="AX31" s="35"/>
      <c r="AY31" s="35"/>
      <c r="AZ31" s="35"/>
      <c r="BA31" s="35"/>
      <c r="BB31" s="35"/>
      <c r="BC31" s="35">
        <f>AT31+AV31+AW31+AZ31+BB31+AX31</f>
        <v>0</v>
      </c>
      <c r="BD31" s="35">
        <f>AU31+BA31+AY31</f>
        <v>0</v>
      </c>
      <c r="BE31" s="35">
        <f>BC31+BD31</f>
        <v>0</v>
      </c>
      <c r="BF31" s="19">
        <f t="shared" ref="BF31:BF33" si="85">BG31+BH31+BI31+BJ31+BK31+BL31+BM31</f>
        <v>32020508</v>
      </c>
      <c r="BG31" s="19">
        <f t="shared" ref="BG31:BG33" si="86">I31+Z31</f>
        <v>21985257</v>
      </c>
      <c r="BH31" s="19">
        <f t="shared" ref="BH31:BH33" si="87">J31+AE31</f>
        <v>1603604</v>
      </c>
      <c r="BI31" s="19">
        <f t="shared" ref="BI31:BI33" si="88">K31+AI31</f>
        <v>25000</v>
      </c>
      <c r="BJ31" s="19">
        <f t="shared" ref="BJ31:BJ33" si="89">L31+AL31</f>
        <v>10000</v>
      </c>
      <c r="BK31" s="19">
        <f t="shared" ref="BK31:BL33" si="90">M31+AN31</f>
        <v>7984865</v>
      </c>
      <c r="BL31" s="19">
        <f t="shared" si="90"/>
        <v>235889</v>
      </c>
      <c r="BM31" s="20">
        <f t="shared" ref="BM31:BM33" si="91">O31+AS31</f>
        <v>175893</v>
      </c>
      <c r="BN31" s="20">
        <f t="shared" ref="BN31:BN33" si="92">BO31+BP31</f>
        <v>33.302599999999998</v>
      </c>
      <c r="BO31" s="20">
        <f t="shared" ref="BO31:BP33" si="93">Q31+BC31</f>
        <v>29.068899999999999</v>
      </c>
      <c r="BP31" s="20">
        <f t="shared" si="93"/>
        <v>4.2336999999999998</v>
      </c>
    </row>
    <row r="32" spans="1:68" outlineLevel="2">
      <c r="A32" s="16">
        <v>1408</v>
      </c>
      <c r="B32" s="13">
        <v>600012638</v>
      </c>
      <c r="C32" s="17">
        <v>854981</v>
      </c>
      <c r="D32" s="18" t="s">
        <v>61</v>
      </c>
      <c r="E32" s="21">
        <v>3121</v>
      </c>
      <c r="F32" s="21" t="s">
        <v>45</v>
      </c>
      <c r="G32" s="21" t="s">
        <v>46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v>0</v>
      </c>
      <c r="Q32" s="20">
        <v>0</v>
      </c>
      <c r="R32" s="20">
        <v>0</v>
      </c>
      <c r="S32" s="19">
        <f>[1]OON!AW32</f>
        <v>0</v>
      </c>
      <c r="T32" s="50"/>
      <c r="U32" s="50"/>
      <c r="V32" s="50"/>
      <c r="W32" s="50"/>
      <c r="X32" s="50"/>
      <c r="Y32" s="50"/>
      <c r="Z32" s="19">
        <f>SUM(S32:Y32)</f>
        <v>0</v>
      </c>
      <c r="AA32" s="19">
        <f>[1]OON!AX32*-1</f>
        <v>0</v>
      </c>
      <c r="AB32" s="50"/>
      <c r="AC32" s="50"/>
      <c r="AD32" s="50"/>
      <c r="AE32" s="19">
        <f>SUM(AA32:AD32)</f>
        <v>0</v>
      </c>
      <c r="AF32" s="19"/>
      <c r="AG32" s="19">
        <f>[1]OON!AW32</f>
        <v>0</v>
      </c>
      <c r="AH32" s="19">
        <f>[1]OON!AR32</f>
        <v>0</v>
      </c>
      <c r="AI32" s="19">
        <f>SUM(AF32:AH32)</f>
        <v>0</v>
      </c>
      <c r="AJ32" s="19">
        <f>[1]OON!AX32</f>
        <v>0</v>
      </c>
      <c r="AK32" s="19"/>
      <c r="AL32" s="19">
        <f>SUM(AJ32:AK32)</f>
        <v>0</v>
      </c>
      <c r="AM32" s="19">
        <f>Z32+AE32+AI32+AL32</f>
        <v>0</v>
      </c>
      <c r="AN32" s="19">
        <f t="shared" si="84"/>
        <v>0</v>
      </c>
      <c r="AO32" s="19">
        <f>ROUND((Z32+AE32)*1%,0)</f>
        <v>0</v>
      </c>
      <c r="AP32" s="50"/>
      <c r="AQ32" s="50"/>
      <c r="AR32" s="50"/>
      <c r="AS32" s="19">
        <f>AP32+AQ32+AR32</f>
        <v>0</v>
      </c>
      <c r="AT32" s="20"/>
      <c r="AU32" s="20"/>
      <c r="AV32" s="20"/>
      <c r="AW32" s="20"/>
      <c r="AX32" s="20"/>
      <c r="AY32" s="20"/>
      <c r="AZ32" s="20"/>
      <c r="BA32" s="20"/>
      <c r="BB32" s="20"/>
      <c r="BC32" s="20">
        <f>AT32+AV32+AW32+AZ32+BB32+AX32</f>
        <v>0</v>
      </c>
      <c r="BD32" s="20">
        <f>AU32+BA32+AY32</f>
        <v>0</v>
      </c>
      <c r="BE32" s="20">
        <f>BC32+BD32</f>
        <v>0</v>
      </c>
      <c r="BF32" s="19">
        <f t="shared" si="85"/>
        <v>0</v>
      </c>
      <c r="BG32" s="19">
        <f t="shared" si="86"/>
        <v>0</v>
      </c>
      <c r="BH32" s="19">
        <f t="shared" si="87"/>
        <v>0</v>
      </c>
      <c r="BI32" s="19">
        <f t="shared" si="88"/>
        <v>0</v>
      </c>
      <c r="BJ32" s="19">
        <f t="shared" si="89"/>
        <v>0</v>
      </c>
      <c r="BK32" s="19">
        <f t="shared" si="90"/>
        <v>0</v>
      </c>
      <c r="BL32" s="19">
        <f t="shared" si="90"/>
        <v>0</v>
      </c>
      <c r="BM32" s="20">
        <f t="shared" si="91"/>
        <v>0</v>
      </c>
      <c r="BN32" s="20">
        <f t="shared" si="92"/>
        <v>0</v>
      </c>
      <c r="BO32" s="20">
        <f t="shared" si="93"/>
        <v>0</v>
      </c>
      <c r="BP32" s="20">
        <f t="shared" si="93"/>
        <v>0</v>
      </c>
    </row>
    <row r="33" spans="1:68" outlineLevel="2">
      <c r="A33" s="16">
        <v>1408</v>
      </c>
      <c r="B33" s="13">
        <v>600012638</v>
      </c>
      <c r="C33" s="17">
        <v>854981</v>
      </c>
      <c r="D33" s="18" t="s">
        <v>61</v>
      </c>
      <c r="E33" s="13">
        <v>3141</v>
      </c>
      <c r="F33" s="13" t="s">
        <v>47</v>
      </c>
      <c r="G33" s="13" t="s">
        <v>46</v>
      </c>
      <c r="H33" s="19">
        <v>1517458</v>
      </c>
      <c r="I33" s="19">
        <v>0</v>
      </c>
      <c r="J33" s="19">
        <v>1117168</v>
      </c>
      <c r="K33" s="19">
        <v>0</v>
      </c>
      <c r="L33" s="19">
        <v>0</v>
      </c>
      <c r="M33" s="19">
        <v>377603</v>
      </c>
      <c r="N33" s="19">
        <v>11172</v>
      </c>
      <c r="O33" s="19">
        <v>11515</v>
      </c>
      <c r="P33" s="20">
        <v>3.35</v>
      </c>
      <c r="Q33" s="20">
        <v>0</v>
      </c>
      <c r="R33" s="20">
        <v>3.35</v>
      </c>
      <c r="S33" s="19">
        <f>[1]OON!AW33</f>
        <v>0</v>
      </c>
      <c r="T33" s="50"/>
      <c r="U33" s="19"/>
      <c r="V33" s="19"/>
      <c r="W33" s="19"/>
      <c r="X33" s="19"/>
      <c r="Y33" s="19"/>
      <c r="Z33" s="19">
        <f>SUM(S33:Y33)</f>
        <v>0</v>
      </c>
      <c r="AA33" s="19">
        <f>[1]OON!AX33*-1</f>
        <v>0</v>
      </c>
      <c r="AB33" s="19"/>
      <c r="AC33" s="19"/>
      <c r="AD33" s="19"/>
      <c r="AE33" s="19">
        <f>SUM(AA33:AD33)</f>
        <v>0</v>
      </c>
      <c r="AF33" s="19"/>
      <c r="AG33" s="19">
        <f>[1]OON!AW33</f>
        <v>0</v>
      </c>
      <c r="AH33" s="19">
        <f>[1]OON!AR33</f>
        <v>0</v>
      </c>
      <c r="AI33" s="19">
        <f>SUM(AF33:AH33)</f>
        <v>0</v>
      </c>
      <c r="AJ33" s="19">
        <f>[1]OON!AX33</f>
        <v>0</v>
      </c>
      <c r="AK33" s="19"/>
      <c r="AL33" s="19">
        <f>SUM(AJ33:AK33)</f>
        <v>0</v>
      </c>
      <c r="AM33" s="19">
        <f>Z33+AE33+AI33+AL33</f>
        <v>0</v>
      </c>
      <c r="AN33" s="19">
        <f t="shared" si="84"/>
        <v>0</v>
      </c>
      <c r="AO33" s="19">
        <f>ROUND((Z33+AE33)*1%,0)</f>
        <v>0</v>
      </c>
      <c r="AP33" s="19"/>
      <c r="AQ33" s="19"/>
      <c r="AR33" s="19"/>
      <c r="AS33" s="19">
        <f>AP33+AQ33+AR33</f>
        <v>0</v>
      </c>
      <c r="AT33" s="20"/>
      <c r="AU33" s="20">
        <f>[1]OON!BC33</f>
        <v>0</v>
      </c>
      <c r="AV33" s="20"/>
      <c r="AW33" s="20"/>
      <c r="AX33" s="20"/>
      <c r="AY33" s="20"/>
      <c r="AZ33" s="20"/>
      <c r="BA33" s="20"/>
      <c r="BB33" s="20"/>
      <c r="BC33" s="20">
        <f>AT33+AV33+AW33+AZ33+BB33+AX33</f>
        <v>0</v>
      </c>
      <c r="BD33" s="20">
        <f>AU33+BA33+AY33</f>
        <v>0</v>
      </c>
      <c r="BE33" s="20">
        <f>BC33+BD33</f>
        <v>0</v>
      </c>
      <c r="BF33" s="19">
        <f t="shared" si="85"/>
        <v>1517458</v>
      </c>
      <c r="BG33" s="19">
        <f t="shared" si="86"/>
        <v>0</v>
      </c>
      <c r="BH33" s="19">
        <f t="shared" si="87"/>
        <v>1117168</v>
      </c>
      <c r="BI33" s="19">
        <f t="shared" si="88"/>
        <v>0</v>
      </c>
      <c r="BJ33" s="19">
        <f t="shared" si="89"/>
        <v>0</v>
      </c>
      <c r="BK33" s="19">
        <f t="shared" si="90"/>
        <v>377603</v>
      </c>
      <c r="BL33" s="19">
        <f t="shared" si="90"/>
        <v>11172</v>
      </c>
      <c r="BM33" s="20">
        <f t="shared" si="91"/>
        <v>11515</v>
      </c>
      <c r="BN33" s="20">
        <f t="shared" si="92"/>
        <v>3.35</v>
      </c>
      <c r="BO33" s="20">
        <f t="shared" si="93"/>
        <v>0</v>
      </c>
      <c r="BP33" s="20">
        <f t="shared" si="93"/>
        <v>3.35</v>
      </c>
    </row>
    <row r="34" spans="1:68" outlineLevel="1">
      <c r="A34" s="22"/>
      <c r="B34" s="23"/>
      <c r="C34" s="24"/>
      <c r="D34" s="25" t="s">
        <v>62</v>
      </c>
      <c r="E34" s="23"/>
      <c r="F34" s="23"/>
      <c r="G34" s="23"/>
      <c r="H34" s="27">
        <v>33537966</v>
      </c>
      <c r="I34" s="27">
        <v>21985257</v>
      </c>
      <c r="J34" s="27">
        <v>2720772</v>
      </c>
      <c r="K34" s="27">
        <v>25000</v>
      </c>
      <c r="L34" s="27">
        <v>10000</v>
      </c>
      <c r="M34" s="27">
        <v>8362468</v>
      </c>
      <c r="N34" s="27">
        <v>247061</v>
      </c>
      <c r="O34" s="27">
        <v>187408</v>
      </c>
      <c r="P34" s="28">
        <v>36.6526</v>
      </c>
      <c r="Q34" s="28">
        <v>29.068899999999999</v>
      </c>
      <c r="R34" s="28">
        <v>7.5837000000000003</v>
      </c>
      <c r="S34" s="27">
        <f t="shared" ref="S34:AM34" si="94">SUM(S31:S33)</f>
        <v>0</v>
      </c>
      <c r="T34" s="51">
        <f t="shared" si="94"/>
        <v>0</v>
      </c>
      <c r="U34" s="27">
        <f t="shared" si="94"/>
        <v>0</v>
      </c>
      <c r="V34" s="27">
        <f t="shared" si="94"/>
        <v>0</v>
      </c>
      <c r="W34" s="27">
        <f t="shared" si="94"/>
        <v>0</v>
      </c>
      <c r="X34" s="27">
        <f t="shared" si="94"/>
        <v>0</v>
      </c>
      <c r="Y34" s="27">
        <f t="shared" si="94"/>
        <v>0</v>
      </c>
      <c r="Z34" s="27">
        <f t="shared" si="94"/>
        <v>0</v>
      </c>
      <c r="AA34" s="27">
        <f t="shared" si="94"/>
        <v>0</v>
      </c>
      <c r="AB34" s="27">
        <f t="shared" si="94"/>
        <v>0</v>
      </c>
      <c r="AC34" s="27">
        <f t="shared" si="94"/>
        <v>0</v>
      </c>
      <c r="AD34" s="27">
        <f t="shared" si="94"/>
        <v>0</v>
      </c>
      <c r="AE34" s="27">
        <f t="shared" si="94"/>
        <v>0</v>
      </c>
      <c r="AF34" s="27">
        <f t="shared" si="94"/>
        <v>0</v>
      </c>
      <c r="AG34" s="27">
        <f t="shared" si="94"/>
        <v>0</v>
      </c>
      <c r="AH34" s="27">
        <f t="shared" si="94"/>
        <v>0</v>
      </c>
      <c r="AI34" s="27">
        <f t="shared" si="94"/>
        <v>0</v>
      </c>
      <c r="AJ34" s="27">
        <f t="shared" si="94"/>
        <v>0</v>
      </c>
      <c r="AK34" s="27">
        <f t="shared" si="94"/>
        <v>0</v>
      </c>
      <c r="AL34" s="27">
        <f t="shared" si="94"/>
        <v>0</v>
      </c>
      <c r="AM34" s="27">
        <f t="shared" si="94"/>
        <v>0</v>
      </c>
      <c r="AN34" s="27">
        <f t="shared" ref="AN34:BP34" si="95">SUM(AN31:AN33)</f>
        <v>0</v>
      </c>
      <c r="AO34" s="27">
        <f t="shared" si="95"/>
        <v>0</v>
      </c>
      <c r="AP34" s="27">
        <f t="shared" si="95"/>
        <v>0</v>
      </c>
      <c r="AQ34" s="27">
        <f t="shared" si="95"/>
        <v>0</v>
      </c>
      <c r="AR34" s="27">
        <f t="shared" si="95"/>
        <v>0</v>
      </c>
      <c r="AS34" s="27">
        <f t="shared" si="95"/>
        <v>0</v>
      </c>
      <c r="AT34" s="28">
        <f t="shared" si="95"/>
        <v>0</v>
      </c>
      <c r="AU34" s="28">
        <f t="shared" si="95"/>
        <v>0</v>
      </c>
      <c r="AV34" s="28">
        <f t="shared" si="95"/>
        <v>0</v>
      </c>
      <c r="AW34" s="28">
        <f t="shared" si="95"/>
        <v>0</v>
      </c>
      <c r="AX34" s="28">
        <f t="shared" si="95"/>
        <v>0</v>
      </c>
      <c r="AY34" s="28">
        <f t="shared" si="95"/>
        <v>0</v>
      </c>
      <c r="AZ34" s="28">
        <f t="shared" si="95"/>
        <v>0</v>
      </c>
      <c r="BA34" s="28">
        <f t="shared" si="95"/>
        <v>0</v>
      </c>
      <c r="BB34" s="28">
        <f t="shared" si="95"/>
        <v>0</v>
      </c>
      <c r="BC34" s="28">
        <f t="shared" si="95"/>
        <v>0</v>
      </c>
      <c r="BD34" s="28">
        <f t="shared" si="95"/>
        <v>0</v>
      </c>
      <c r="BE34" s="28">
        <f t="shared" si="95"/>
        <v>0</v>
      </c>
      <c r="BF34" s="27">
        <f t="shared" si="95"/>
        <v>33537966</v>
      </c>
      <c r="BG34" s="27">
        <f t="shared" si="95"/>
        <v>21985257</v>
      </c>
      <c r="BH34" s="27">
        <f t="shared" si="95"/>
        <v>2720772</v>
      </c>
      <c r="BI34" s="27">
        <f t="shared" si="95"/>
        <v>25000</v>
      </c>
      <c r="BJ34" s="27">
        <f t="shared" si="95"/>
        <v>10000</v>
      </c>
      <c r="BK34" s="27">
        <f t="shared" si="95"/>
        <v>8362468</v>
      </c>
      <c r="BL34" s="28">
        <f t="shared" si="95"/>
        <v>247061</v>
      </c>
      <c r="BM34" s="28">
        <f t="shared" si="95"/>
        <v>187408</v>
      </c>
      <c r="BN34" s="28">
        <f t="shared" si="95"/>
        <v>36.6526</v>
      </c>
      <c r="BO34" s="28">
        <f t="shared" si="95"/>
        <v>29.068899999999999</v>
      </c>
      <c r="BP34" s="28">
        <f t="shared" si="95"/>
        <v>7.5837000000000003</v>
      </c>
    </row>
    <row r="35" spans="1:68" outlineLevel="2">
      <c r="A35" s="29">
        <v>1409</v>
      </c>
      <c r="B35" s="30">
        <v>600171744</v>
      </c>
      <c r="C35" s="31">
        <v>60252537</v>
      </c>
      <c r="D35" s="32" t="s">
        <v>63</v>
      </c>
      <c r="E35" s="30">
        <v>3121</v>
      </c>
      <c r="F35" s="30" t="s">
        <v>43</v>
      </c>
      <c r="G35" s="30" t="s">
        <v>44</v>
      </c>
      <c r="H35" s="34">
        <v>52357169</v>
      </c>
      <c r="I35" s="34">
        <v>36582572</v>
      </c>
      <c r="J35" s="34">
        <v>1739360</v>
      </c>
      <c r="K35" s="34">
        <v>76520</v>
      </c>
      <c r="L35" s="34">
        <v>273300</v>
      </c>
      <c r="M35" s="34">
        <v>13071052</v>
      </c>
      <c r="N35" s="34">
        <v>383219</v>
      </c>
      <c r="O35" s="34">
        <v>231146</v>
      </c>
      <c r="P35" s="35">
        <v>52.621900000000004</v>
      </c>
      <c r="Q35" s="35">
        <v>48.018000000000001</v>
      </c>
      <c r="R35" s="35">
        <v>4.6039000000000003</v>
      </c>
      <c r="S35" s="19">
        <f>[1]OON!AW35</f>
        <v>0</v>
      </c>
      <c r="T35" s="34"/>
      <c r="U35" s="34"/>
      <c r="V35" s="34"/>
      <c r="W35" s="34"/>
      <c r="X35" s="34"/>
      <c r="Y35" s="34"/>
      <c r="Z35" s="34">
        <f>SUM(S35:Y35)</f>
        <v>0</v>
      </c>
      <c r="AA35" s="19">
        <f>[1]OON!AX35*-1</f>
        <v>0</v>
      </c>
      <c r="AB35" s="34"/>
      <c r="AC35" s="34"/>
      <c r="AD35" s="34"/>
      <c r="AE35" s="34">
        <f>SUM(AA35:AD35)</f>
        <v>0</v>
      </c>
      <c r="AF35" s="19"/>
      <c r="AG35" s="19">
        <f>[1]OON!AW35</f>
        <v>0</v>
      </c>
      <c r="AH35" s="19">
        <f>[1]OON!AR35</f>
        <v>0</v>
      </c>
      <c r="AI35" s="34">
        <f>SUM(AF35:AH35)</f>
        <v>0</v>
      </c>
      <c r="AJ35" s="19">
        <f>[1]OON!AX35</f>
        <v>0</v>
      </c>
      <c r="AK35" s="19"/>
      <c r="AL35" s="34">
        <f>SUM(AJ35:AK35)</f>
        <v>0</v>
      </c>
      <c r="AM35" s="34">
        <f>Z35+AE35+AI35+AL35</f>
        <v>0</v>
      </c>
      <c r="AN35" s="19">
        <f t="shared" ref="AN35:AN36" si="96">ROUND((Z35+AE35+AF35+AG35+AJ35)*33.8%,0)</f>
        <v>0</v>
      </c>
      <c r="AO35" s="34">
        <f>ROUND((Z35+AE35)*1%,0)</f>
        <v>0</v>
      </c>
      <c r="AP35" s="34"/>
      <c r="AQ35" s="34"/>
      <c r="AR35" s="34"/>
      <c r="AS35" s="34">
        <f>AP35+AQ35+AR35</f>
        <v>0</v>
      </c>
      <c r="AT35" s="20">
        <f>[1]OON!BB35</f>
        <v>0</v>
      </c>
      <c r="AU35" s="20">
        <f>[1]OON!BC35</f>
        <v>0</v>
      </c>
      <c r="AV35" s="35"/>
      <c r="AW35" s="35"/>
      <c r="AX35" s="35"/>
      <c r="AY35" s="35"/>
      <c r="AZ35" s="35"/>
      <c r="BA35" s="35"/>
      <c r="BB35" s="35"/>
      <c r="BC35" s="35">
        <f>AT35+AV35+AW35+AZ35+BB35+AX35</f>
        <v>0</v>
      </c>
      <c r="BD35" s="35">
        <f>AU35+BA35+AY35</f>
        <v>0</v>
      </c>
      <c r="BE35" s="35">
        <f>BC35+BD35</f>
        <v>0</v>
      </c>
      <c r="BF35" s="19">
        <f t="shared" ref="BF35:BF36" si="97">BG35+BH35+BI35+BJ35+BK35+BL35+BM35</f>
        <v>52357169</v>
      </c>
      <c r="BG35" s="19">
        <f t="shared" ref="BG35:BG36" si="98">I35+Z35</f>
        <v>36582572</v>
      </c>
      <c r="BH35" s="19">
        <f t="shared" ref="BH35:BH36" si="99">J35+AE35</f>
        <v>1739360</v>
      </c>
      <c r="BI35" s="19">
        <f t="shared" ref="BI35:BI36" si="100">K35+AI35</f>
        <v>76520</v>
      </c>
      <c r="BJ35" s="19">
        <f t="shared" ref="BJ35:BJ36" si="101">L35+AL35</f>
        <v>273300</v>
      </c>
      <c r="BK35" s="19">
        <f t="shared" ref="BK35:BL36" si="102">M35+AN35</f>
        <v>13071052</v>
      </c>
      <c r="BL35" s="19">
        <f t="shared" si="102"/>
        <v>383219</v>
      </c>
      <c r="BM35" s="20">
        <f t="shared" ref="BM35:BM36" si="103">O35+AS35</f>
        <v>231146</v>
      </c>
      <c r="BN35" s="20">
        <f t="shared" ref="BN35:BN36" si="104">BO35+BP35</f>
        <v>52.621900000000004</v>
      </c>
      <c r="BO35" s="20">
        <f t="shared" ref="BO35:BP36" si="105">Q35+BC35</f>
        <v>48.018000000000001</v>
      </c>
      <c r="BP35" s="20">
        <f t="shared" si="105"/>
        <v>4.6039000000000003</v>
      </c>
    </row>
    <row r="36" spans="1:68" outlineLevel="2">
      <c r="A36" s="16">
        <v>1409</v>
      </c>
      <c r="B36" s="13">
        <v>600171744</v>
      </c>
      <c r="C36" s="17">
        <v>60252537</v>
      </c>
      <c r="D36" s="18" t="s">
        <v>63</v>
      </c>
      <c r="E36" s="13">
        <v>3121</v>
      </c>
      <c r="F36" s="13" t="s">
        <v>45</v>
      </c>
      <c r="G36" s="17" t="s">
        <v>46</v>
      </c>
      <c r="H36" s="19">
        <v>860730</v>
      </c>
      <c r="I36" s="19">
        <v>638524</v>
      </c>
      <c r="J36" s="19">
        <v>0</v>
      </c>
      <c r="K36" s="19">
        <v>0</v>
      </c>
      <c r="L36" s="19">
        <v>0</v>
      </c>
      <c r="M36" s="19">
        <v>215821</v>
      </c>
      <c r="N36" s="19">
        <v>6385</v>
      </c>
      <c r="O36" s="19">
        <v>0</v>
      </c>
      <c r="P36" s="20">
        <v>1.5</v>
      </c>
      <c r="Q36" s="20">
        <v>1.5</v>
      </c>
      <c r="R36" s="20">
        <v>0</v>
      </c>
      <c r="S36" s="19">
        <f>[1]OON!AW36</f>
        <v>0</v>
      </c>
      <c r="T36" s="50"/>
      <c r="U36" s="50"/>
      <c r="V36" s="50"/>
      <c r="W36" s="50"/>
      <c r="X36" s="50"/>
      <c r="Y36" s="50"/>
      <c r="Z36" s="19">
        <f>SUM(S36:Y36)</f>
        <v>0</v>
      </c>
      <c r="AA36" s="19">
        <f>[1]OON!AX36*-1</f>
        <v>0</v>
      </c>
      <c r="AB36" s="50"/>
      <c r="AC36" s="50"/>
      <c r="AD36" s="50"/>
      <c r="AE36" s="19">
        <f>SUM(AA36:AD36)</f>
        <v>0</v>
      </c>
      <c r="AF36" s="19"/>
      <c r="AG36" s="19">
        <f>[1]OON!AW36</f>
        <v>0</v>
      </c>
      <c r="AH36" s="19">
        <f>[1]OON!AR36</f>
        <v>0</v>
      </c>
      <c r="AI36" s="19">
        <f>SUM(AF36:AH36)</f>
        <v>0</v>
      </c>
      <c r="AJ36" s="19">
        <f>[1]OON!AX36</f>
        <v>0</v>
      </c>
      <c r="AK36" s="19"/>
      <c r="AL36" s="19">
        <f>SUM(AJ36:AK36)</f>
        <v>0</v>
      </c>
      <c r="AM36" s="19">
        <f>Z36+AE36+AI36+AL36</f>
        <v>0</v>
      </c>
      <c r="AN36" s="19">
        <f t="shared" si="96"/>
        <v>0</v>
      </c>
      <c r="AO36" s="19">
        <f>ROUND((Z36+AE36)*1%,0)</f>
        <v>0</v>
      </c>
      <c r="AP36" s="50"/>
      <c r="AQ36" s="50"/>
      <c r="AR36" s="50"/>
      <c r="AS36" s="19">
        <f>AP36+AQ36+AR36</f>
        <v>0</v>
      </c>
      <c r="AT36" s="20"/>
      <c r="AU36" s="20"/>
      <c r="AV36" s="20"/>
      <c r="AW36" s="20"/>
      <c r="AX36" s="20"/>
      <c r="AY36" s="20"/>
      <c r="AZ36" s="20"/>
      <c r="BA36" s="20"/>
      <c r="BB36" s="20"/>
      <c r="BC36" s="20">
        <f>AT36+AV36+AW36+AZ36+BB36+AX36</f>
        <v>0</v>
      </c>
      <c r="BD36" s="20">
        <f>AU36+BA36+AY36</f>
        <v>0</v>
      </c>
      <c r="BE36" s="20">
        <f>BC36+BD36</f>
        <v>0</v>
      </c>
      <c r="BF36" s="19">
        <f t="shared" si="97"/>
        <v>860730</v>
      </c>
      <c r="BG36" s="19">
        <f t="shared" si="98"/>
        <v>638524</v>
      </c>
      <c r="BH36" s="19">
        <f t="shared" si="99"/>
        <v>0</v>
      </c>
      <c r="BI36" s="19">
        <f t="shared" si="100"/>
        <v>0</v>
      </c>
      <c r="BJ36" s="19">
        <f t="shared" si="101"/>
        <v>0</v>
      </c>
      <c r="BK36" s="19">
        <f t="shared" si="102"/>
        <v>215821</v>
      </c>
      <c r="BL36" s="19">
        <f t="shared" si="102"/>
        <v>6385</v>
      </c>
      <c r="BM36" s="20">
        <f t="shared" si="103"/>
        <v>0</v>
      </c>
      <c r="BN36" s="20">
        <f t="shared" si="104"/>
        <v>1.5</v>
      </c>
      <c r="BO36" s="20">
        <f t="shared" si="105"/>
        <v>1.5</v>
      </c>
      <c r="BP36" s="20">
        <f t="shared" si="105"/>
        <v>0</v>
      </c>
    </row>
    <row r="37" spans="1:68" outlineLevel="1">
      <c r="A37" s="22"/>
      <c r="B37" s="23"/>
      <c r="C37" s="24"/>
      <c r="D37" s="25" t="s">
        <v>64</v>
      </c>
      <c r="E37" s="23"/>
      <c r="F37" s="23"/>
      <c r="G37" s="24"/>
      <c r="H37" s="27">
        <v>53217899</v>
      </c>
      <c r="I37" s="27">
        <v>37221096</v>
      </c>
      <c r="J37" s="27">
        <v>1739360</v>
      </c>
      <c r="K37" s="27">
        <v>76520</v>
      </c>
      <c r="L37" s="27">
        <v>273300</v>
      </c>
      <c r="M37" s="27">
        <v>13286873</v>
      </c>
      <c r="N37" s="27">
        <v>389604</v>
      </c>
      <c r="O37" s="27">
        <v>231146</v>
      </c>
      <c r="P37" s="28">
        <v>54.121900000000004</v>
      </c>
      <c r="Q37" s="28">
        <v>49.518000000000001</v>
      </c>
      <c r="R37" s="28">
        <v>4.6039000000000003</v>
      </c>
      <c r="S37" s="27">
        <f t="shared" ref="S37:AM37" si="106">SUM(S35:S36)</f>
        <v>0</v>
      </c>
      <c r="T37" s="51">
        <f t="shared" si="106"/>
        <v>0</v>
      </c>
      <c r="U37" s="51">
        <f t="shared" si="106"/>
        <v>0</v>
      </c>
      <c r="V37" s="51">
        <f t="shared" si="106"/>
        <v>0</v>
      </c>
      <c r="W37" s="51">
        <f t="shared" si="106"/>
        <v>0</v>
      </c>
      <c r="X37" s="51">
        <f t="shared" si="106"/>
        <v>0</v>
      </c>
      <c r="Y37" s="51">
        <f t="shared" si="106"/>
        <v>0</v>
      </c>
      <c r="Z37" s="27">
        <f t="shared" si="106"/>
        <v>0</v>
      </c>
      <c r="AA37" s="51">
        <f t="shared" si="106"/>
        <v>0</v>
      </c>
      <c r="AB37" s="51">
        <f t="shared" si="106"/>
        <v>0</v>
      </c>
      <c r="AC37" s="51">
        <f t="shared" si="106"/>
        <v>0</v>
      </c>
      <c r="AD37" s="51">
        <f t="shared" si="106"/>
        <v>0</v>
      </c>
      <c r="AE37" s="27">
        <f t="shared" si="106"/>
        <v>0</v>
      </c>
      <c r="AF37" s="27">
        <f t="shared" si="106"/>
        <v>0</v>
      </c>
      <c r="AG37" s="27">
        <f t="shared" si="106"/>
        <v>0</v>
      </c>
      <c r="AH37" s="27">
        <f t="shared" si="106"/>
        <v>0</v>
      </c>
      <c r="AI37" s="27">
        <f t="shared" si="106"/>
        <v>0</v>
      </c>
      <c r="AJ37" s="27">
        <f t="shared" si="106"/>
        <v>0</v>
      </c>
      <c r="AK37" s="27">
        <f t="shared" si="106"/>
        <v>0</v>
      </c>
      <c r="AL37" s="27">
        <f t="shared" si="106"/>
        <v>0</v>
      </c>
      <c r="AM37" s="27">
        <f t="shared" si="106"/>
        <v>0</v>
      </c>
      <c r="AN37" s="27">
        <f t="shared" ref="AN37:BP37" si="107">SUM(AN35:AN36)</f>
        <v>0</v>
      </c>
      <c r="AO37" s="27">
        <f t="shared" si="107"/>
        <v>0</v>
      </c>
      <c r="AP37" s="51">
        <f t="shared" si="107"/>
        <v>0</v>
      </c>
      <c r="AQ37" s="51">
        <f t="shared" si="107"/>
        <v>0</v>
      </c>
      <c r="AR37" s="51">
        <f t="shared" si="107"/>
        <v>0</v>
      </c>
      <c r="AS37" s="27">
        <f t="shared" si="107"/>
        <v>0</v>
      </c>
      <c r="AT37" s="28">
        <f t="shared" si="107"/>
        <v>0</v>
      </c>
      <c r="AU37" s="28">
        <f t="shared" si="107"/>
        <v>0</v>
      </c>
      <c r="AV37" s="28">
        <f t="shared" si="107"/>
        <v>0</v>
      </c>
      <c r="AW37" s="28">
        <f t="shared" si="107"/>
        <v>0</v>
      </c>
      <c r="AX37" s="28">
        <f t="shared" si="107"/>
        <v>0</v>
      </c>
      <c r="AY37" s="28">
        <f t="shared" si="107"/>
        <v>0</v>
      </c>
      <c r="AZ37" s="28">
        <f t="shared" si="107"/>
        <v>0</v>
      </c>
      <c r="BA37" s="28">
        <f t="shared" si="107"/>
        <v>0</v>
      </c>
      <c r="BB37" s="28">
        <f t="shared" si="107"/>
        <v>0</v>
      </c>
      <c r="BC37" s="28">
        <f t="shared" si="107"/>
        <v>0</v>
      </c>
      <c r="BD37" s="28">
        <f t="shared" si="107"/>
        <v>0</v>
      </c>
      <c r="BE37" s="28">
        <f t="shared" si="107"/>
        <v>0</v>
      </c>
      <c r="BF37" s="27">
        <f t="shared" si="107"/>
        <v>53217899</v>
      </c>
      <c r="BG37" s="27">
        <f t="shared" si="107"/>
        <v>37221096</v>
      </c>
      <c r="BH37" s="27">
        <f t="shared" si="107"/>
        <v>1739360</v>
      </c>
      <c r="BI37" s="27">
        <f t="shared" si="107"/>
        <v>76520</v>
      </c>
      <c r="BJ37" s="27">
        <f t="shared" si="107"/>
        <v>273300</v>
      </c>
      <c r="BK37" s="27">
        <f t="shared" si="107"/>
        <v>13286873</v>
      </c>
      <c r="BL37" s="28">
        <f t="shared" si="107"/>
        <v>389604</v>
      </c>
      <c r="BM37" s="28">
        <f t="shared" si="107"/>
        <v>231146</v>
      </c>
      <c r="BN37" s="28">
        <f t="shared" si="107"/>
        <v>54.121900000000004</v>
      </c>
      <c r="BO37" s="28">
        <f t="shared" si="107"/>
        <v>49.518000000000001</v>
      </c>
      <c r="BP37" s="28">
        <f t="shared" si="107"/>
        <v>4.6039000000000003</v>
      </c>
    </row>
    <row r="38" spans="1:68" outlineLevel="2">
      <c r="A38" s="29">
        <v>1410</v>
      </c>
      <c r="B38" s="30">
        <v>600171752</v>
      </c>
      <c r="C38" s="31">
        <v>856037</v>
      </c>
      <c r="D38" s="32" t="s">
        <v>65</v>
      </c>
      <c r="E38" s="33">
        <v>3121</v>
      </c>
      <c r="F38" s="33" t="s">
        <v>43</v>
      </c>
      <c r="G38" s="33" t="s">
        <v>44</v>
      </c>
      <c r="H38" s="34">
        <v>46917605</v>
      </c>
      <c r="I38" s="34">
        <v>32622073</v>
      </c>
      <c r="J38" s="34">
        <v>1934568</v>
      </c>
      <c r="K38" s="34">
        <v>40000</v>
      </c>
      <c r="L38" s="34">
        <v>60000</v>
      </c>
      <c r="M38" s="34">
        <v>11713945</v>
      </c>
      <c r="N38" s="34">
        <v>345566</v>
      </c>
      <c r="O38" s="34">
        <v>201453</v>
      </c>
      <c r="P38" s="35">
        <v>51.420699999999997</v>
      </c>
      <c r="Q38" s="35">
        <v>46.250799999999998</v>
      </c>
      <c r="R38" s="35">
        <v>5.1698999999999993</v>
      </c>
      <c r="S38" s="19">
        <f>[1]OON!AW38</f>
        <v>0</v>
      </c>
      <c r="T38" s="52"/>
      <c r="U38" s="52"/>
      <c r="V38" s="52"/>
      <c r="W38" s="52"/>
      <c r="X38" s="52"/>
      <c r="Y38" s="52"/>
      <c r="Z38" s="34">
        <f>SUM(S38:Y38)</f>
        <v>0</v>
      </c>
      <c r="AA38" s="19">
        <f>[1]OON!AX38*-1</f>
        <v>0</v>
      </c>
      <c r="AB38" s="52"/>
      <c r="AC38" s="52"/>
      <c r="AD38" s="52"/>
      <c r="AE38" s="34">
        <f>SUM(AA38:AD38)</f>
        <v>0</v>
      </c>
      <c r="AF38" s="19"/>
      <c r="AG38" s="19">
        <f>[1]OON!AW38</f>
        <v>0</v>
      </c>
      <c r="AH38" s="19">
        <f>[1]OON!AR38</f>
        <v>0</v>
      </c>
      <c r="AI38" s="34">
        <f>SUM(AF38:AH38)</f>
        <v>0</v>
      </c>
      <c r="AJ38" s="19">
        <f>[1]OON!AX38</f>
        <v>0</v>
      </c>
      <c r="AK38" s="19"/>
      <c r="AL38" s="34">
        <f>SUM(AJ38:AK38)</f>
        <v>0</v>
      </c>
      <c r="AM38" s="34">
        <f>Z38+AE38+AI38+AL38</f>
        <v>0</v>
      </c>
      <c r="AN38" s="19">
        <f t="shared" ref="AN38:AN40" si="108">ROUND((Z38+AE38+AF38+AG38+AJ38)*33.8%,0)</f>
        <v>0</v>
      </c>
      <c r="AO38" s="34">
        <f>ROUND((Z38+AE38)*1%,0)</f>
        <v>0</v>
      </c>
      <c r="AP38" s="52"/>
      <c r="AQ38" s="52"/>
      <c r="AR38" s="52"/>
      <c r="AS38" s="34">
        <f>AP38+AQ38+AR38</f>
        <v>0</v>
      </c>
      <c r="AT38" s="20">
        <f>[1]OON!BB38</f>
        <v>0</v>
      </c>
      <c r="AU38" s="20">
        <f>[1]OON!BC38</f>
        <v>0</v>
      </c>
      <c r="AV38" s="35"/>
      <c r="AW38" s="35"/>
      <c r="AX38" s="35"/>
      <c r="AY38" s="35"/>
      <c r="AZ38" s="35"/>
      <c r="BA38" s="35"/>
      <c r="BB38" s="35"/>
      <c r="BC38" s="35">
        <f>AT38+AV38+AW38+AZ38+BB38+AX38</f>
        <v>0</v>
      </c>
      <c r="BD38" s="35">
        <f>AU38+BA38+AY38</f>
        <v>0</v>
      </c>
      <c r="BE38" s="35">
        <f>BC38+BD38</f>
        <v>0</v>
      </c>
      <c r="BF38" s="19">
        <f t="shared" ref="BF38:BF40" si="109">BG38+BH38+BI38+BJ38+BK38+BL38+BM38</f>
        <v>46917605</v>
      </c>
      <c r="BG38" s="19">
        <f t="shared" ref="BG38:BG40" si="110">I38+Z38</f>
        <v>32622073</v>
      </c>
      <c r="BH38" s="19">
        <f t="shared" ref="BH38:BH40" si="111">J38+AE38</f>
        <v>1934568</v>
      </c>
      <c r="BI38" s="19">
        <f t="shared" ref="BI38:BI40" si="112">K38+AI38</f>
        <v>40000</v>
      </c>
      <c r="BJ38" s="19">
        <f t="shared" ref="BJ38:BJ40" si="113">L38+AL38</f>
        <v>60000</v>
      </c>
      <c r="BK38" s="19">
        <f t="shared" ref="BK38:BL40" si="114">M38+AN38</f>
        <v>11713945</v>
      </c>
      <c r="BL38" s="19">
        <f t="shared" si="114"/>
        <v>345566</v>
      </c>
      <c r="BM38" s="20">
        <f t="shared" ref="BM38:BM40" si="115">O38+AS38</f>
        <v>201453</v>
      </c>
      <c r="BN38" s="20">
        <f t="shared" ref="BN38:BN40" si="116">BO38+BP38</f>
        <v>51.420699999999997</v>
      </c>
      <c r="BO38" s="20">
        <f t="shared" ref="BO38:BP40" si="117">Q38+BC38</f>
        <v>46.250799999999998</v>
      </c>
      <c r="BP38" s="20">
        <f t="shared" si="117"/>
        <v>5.1698999999999993</v>
      </c>
    </row>
    <row r="39" spans="1:68" outlineLevel="2">
      <c r="A39" s="16">
        <v>1410</v>
      </c>
      <c r="B39" s="13">
        <v>600171752</v>
      </c>
      <c r="C39" s="17">
        <v>856037</v>
      </c>
      <c r="D39" s="18" t="s">
        <v>65</v>
      </c>
      <c r="E39" s="13">
        <v>3121</v>
      </c>
      <c r="F39" s="13" t="s">
        <v>45</v>
      </c>
      <c r="G39" s="13" t="s">
        <v>46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0">
        <v>0</v>
      </c>
      <c r="Q39" s="20">
        <v>0</v>
      </c>
      <c r="R39" s="20">
        <v>0</v>
      </c>
      <c r="S39" s="19">
        <f>[1]OON!AW39</f>
        <v>0</v>
      </c>
      <c r="T39" s="19"/>
      <c r="U39" s="19"/>
      <c r="V39" s="19"/>
      <c r="W39" s="19"/>
      <c r="X39" s="19"/>
      <c r="Y39" s="19"/>
      <c r="Z39" s="19">
        <f>SUM(S39:Y39)</f>
        <v>0</v>
      </c>
      <c r="AA39" s="19">
        <f>[1]OON!AX39*-1</f>
        <v>0</v>
      </c>
      <c r="AB39" s="19"/>
      <c r="AC39" s="19"/>
      <c r="AD39" s="19"/>
      <c r="AE39" s="19">
        <f>SUM(AA39:AD39)</f>
        <v>0</v>
      </c>
      <c r="AF39" s="19"/>
      <c r="AG39" s="19">
        <f>[1]OON!AW39</f>
        <v>0</v>
      </c>
      <c r="AH39" s="19">
        <f>[1]OON!AR39</f>
        <v>0</v>
      </c>
      <c r="AI39" s="19">
        <f>SUM(AF39:AH39)</f>
        <v>0</v>
      </c>
      <c r="AJ39" s="19">
        <f>[1]OON!AX39</f>
        <v>0</v>
      </c>
      <c r="AK39" s="19"/>
      <c r="AL39" s="19">
        <f>SUM(AJ39:AK39)</f>
        <v>0</v>
      </c>
      <c r="AM39" s="19">
        <f>Z39+AE39+AI39+AL39</f>
        <v>0</v>
      </c>
      <c r="AN39" s="19">
        <f t="shared" si="108"/>
        <v>0</v>
      </c>
      <c r="AO39" s="19">
        <f>ROUND((Z39+AE39)*1%,0)</f>
        <v>0</v>
      </c>
      <c r="AP39" s="19"/>
      <c r="AQ39" s="19"/>
      <c r="AR39" s="19"/>
      <c r="AS39" s="19">
        <f>AP39+AQ39+AR39</f>
        <v>0</v>
      </c>
      <c r="AT39" s="20"/>
      <c r="AU39" s="20"/>
      <c r="AV39" s="20"/>
      <c r="AW39" s="20"/>
      <c r="AX39" s="20"/>
      <c r="AY39" s="20"/>
      <c r="AZ39" s="20"/>
      <c r="BA39" s="20"/>
      <c r="BB39" s="20"/>
      <c r="BC39" s="20">
        <f>AT39+AV39+AW39+AZ39+BB39+AX39</f>
        <v>0</v>
      </c>
      <c r="BD39" s="20">
        <f>AU39+BA39+AY39</f>
        <v>0</v>
      </c>
      <c r="BE39" s="20">
        <f>BC39+BD39</f>
        <v>0</v>
      </c>
      <c r="BF39" s="19">
        <f t="shared" si="109"/>
        <v>0</v>
      </c>
      <c r="BG39" s="19">
        <f t="shared" si="110"/>
        <v>0</v>
      </c>
      <c r="BH39" s="19">
        <f t="shared" si="111"/>
        <v>0</v>
      </c>
      <c r="BI39" s="19">
        <f t="shared" si="112"/>
        <v>0</v>
      </c>
      <c r="BJ39" s="19">
        <f t="shared" si="113"/>
        <v>0</v>
      </c>
      <c r="BK39" s="19">
        <f t="shared" si="114"/>
        <v>0</v>
      </c>
      <c r="BL39" s="19">
        <f t="shared" si="114"/>
        <v>0</v>
      </c>
      <c r="BM39" s="20">
        <f t="shared" si="115"/>
        <v>0</v>
      </c>
      <c r="BN39" s="20">
        <f t="shared" si="116"/>
        <v>0</v>
      </c>
      <c r="BO39" s="20">
        <f t="shared" si="117"/>
        <v>0</v>
      </c>
      <c r="BP39" s="20">
        <f t="shared" si="117"/>
        <v>0</v>
      </c>
    </row>
    <row r="40" spans="1:68" outlineLevel="2">
      <c r="A40" s="16">
        <v>1410</v>
      </c>
      <c r="B40" s="13">
        <v>600171752</v>
      </c>
      <c r="C40" s="17">
        <v>856037</v>
      </c>
      <c r="D40" s="18" t="s">
        <v>65</v>
      </c>
      <c r="E40" s="13">
        <v>3147</v>
      </c>
      <c r="F40" s="13" t="s">
        <v>66</v>
      </c>
      <c r="G40" s="13" t="s">
        <v>46</v>
      </c>
      <c r="H40" s="19">
        <v>2454306</v>
      </c>
      <c r="I40" s="19">
        <v>1613031</v>
      </c>
      <c r="J40" s="19">
        <v>201469</v>
      </c>
      <c r="K40" s="19">
        <v>0</v>
      </c>
      <c r="L40" s="19">
        <v>0</v>
      </c>
      <c r="M40" s="19">
        <v>613301</v>
      </c>
      <c r="N40" s="19">
        <v>18145</v>
      </c>
      <c r="O40" s="19">
        <v>8360</v>
      </c>
      <c r="P40" s="20">
        <v>3.78</v>
      </c>
      <c r="Q40" s="20">
        <v>3.09</v>
      </c>
      <c r="R40" s="20">
        <v>0.69</v>
      </c>
      <c r="S40" s="19">
        <f>[1]OON!AW40</f>
        <v>0</v>
      </c>
      <c r="T40" s="19"/>
      <c r="U40" s="19"/>
      <c r="V40" s="19"/>
      <c r="W40" s="19"/>
      <c r="X40" s="19"/>
      <c r="Y40" s="19"/>
      <c r="Z40" s="19">
        <f>SUM(S40:Y40)</f>
        <v>0</v>
      </c>
      <c r="AA40" s="19">
        <f>[1]OON!AX40*-1</f>
        <v>0</v>
      </c>
      <c r="AB40" s="19"/>
      <c r="AC40" s="19"/>
      <c r="AD40" s="19"/>
      <c r="AE40" s="19">
        <f>SUM(AA40:AD40)</f>
        <v>0</v>
      </c>
      <c r="AF40" s="19"/>
      <c r="AG40" s="19">
        <f>[1]OON!AW40</f>
        <v>0</v>
      </c>
      <c r="AH40" s="19">
        <f>[1]OON!AR40</f>
        <v>0</v>
      </c>
      <c r="AI40" s="19">
        <f>SUM(AF40:AH40)</f>
        <v>0</v>
      </c>
      <c r="AJ40" s="19">
        <f>[1]OON!AX40</f>
        <v>0</v>
      </c>
      <c r="AK40" s="19"/>
      <c r="AL40" s="19">
        <f>SUM(AJ40:AK40)</f>
        <v>0</v>
      </c>
      <c r="AM40" s="19">
        <f>Z40+AE40+AI40+AL40</f>
        <v>0</v>
      </c>
      <c r="AN40" s="19">
        <f t="shared" si="108"/>
        <v>0</v>
      </c>
      <c r="AO40" s="19">
        <f>ROUND((Z40+AE40)*1%,0)</f>
        <v>0</v>
      </c>
      <c r="AP40" s="19"/>
      <c r="AQ40" s="19"/>
      <c r="AR40" s="19"/>
      <c r="AS40" s="19">
        <f>AP40+AQ40+AR40</f>
        <v>0</v>
      </c>
      <c r="AT40" s="20">
        <f>[1]OON!BB40</f>
        <v>0</v>
      </c>
      <c r="AU40" s="20">
        <f>[1]OON!BC40</f>
        <v>0</v>
      </c>
      <c r="AV40" s="20"/>
      <c r="AW40" s="20"/>
      <c r="AX40" s="20"/>
      <c r="AY40" s="20"/>
      <c r="AZ40" s="20"/>
      <c r="BA40" s="20"/>
      <c r="BB40" s="20"/>
      <c r="BC40" s="20">
        <f>AT40+AV40+AW40+AZ40+BB40+AX40</f>
        <v>0</v>
      </c>
      <c r="BD40" s="20">
        <f>AU40+BA40+AY40</f>
        <v>0</v>
      </c>
      <c r="BE40" s="20">
        <f>BC40+BD40</f>
        <v>0</v>
      </c>
      <c r="BF40" s="19">
        <f t="shared" si="109"/>
        <v>2454306</v>
      </c>
      <c r="BG40" s="19">
        <f t="shared" si="110"/>
        <v>1613031</v>
      </c>
      <c r="BH40" s="19">
        <f t="shared" si="111"/>
        <v>201469</v>
      </c>
      <c r="BI40" s="19">
        <f t="shared" si="112"/>
        <v>0</v>
      </c>
      <c r="BJ40" s="19">
        <f t="shared" si="113"/>
        <v>0</v>
      </c>
      <c r="BK40" s="19">
        <f t="shared" si="114"/>
        <v>613301</v>
      </c>
      <c r="BL40" s="19">
        <f t="shared" si="114"/>
        <v>18145</v>
      </c>
      <c r="BM40" s="20">
        <f t="shared" si="115"/>
        <v>8360</v>
      </c>
      <c r="BN40" s="20">
        <f t="shared" si="116"/>
        <v>3.78</v>
      </c>
      <c r="BO40" s="20">
        <f t="shared" si="117"/>
        <v>3.09</v>
      </c>
      <c r="BP40" s="20">
        <f t="shared" si="117"/>
        <v>0.69</v>
      </c>
    </row>
    <row r="41" spans="1:68" outlineLevel="1">
      <c r="A41" s="22"/>
      <c r="B41" s="23"/>
      <c r="C41" s="24"/>
      <c r="D41" s="25" t="s">
        <v>67</v>
      </c>
      <c r="E41" s="23"/>
      <c r="F41" s="23"/>
      <c r="G41" s="23"/>
      <c r="H41" s="27">
        <v>49371911</v>
      </c>
      <c r="I41" s="27">
        <v>34235104</v>
      </c>
      <c r="J41" s="27">
        <v>2136037</v>
      </c>
      <c r="K41" s="27">
        <v>40000</v>
      </c>
      <c r="L41" s="27">
        <v>60000</v>
      </c>
      <c r="M41" s="27">
        <v>12327246</v>
      </c>
      <c r="N41" s="27">
        <v>363711</v>
      </c>
      <c r="O41" s="27">
        <v>209813</v>
      </c>
      <c r="P41" s="28">
        <v>55.200699999999998</v>
      </c>
      <c r="Q41" s="28">
        <v>49.340800000000002</v>
      </c>
      <c r="R41" s="28">
        <v>5.8598999999999997</v>
      </c>
      <c r="S41" s="27">
        <f t="shared" ref="S41:AM41" si="118">SUM(S38:S40)</f>
        <v>0</v>
      </c>
      <c r="T41" s="27">
        <f t="shared" si="118"/>
        <v>0</v>
      </c>
      <c r="U41" s="27">
        <f t="shared" si="118"/>
        <v>0</v>
      </c>
      <c r="V41" s="27">
        <f t="shared" si="118"/>
        <v>0</v>
      </c>
      <c r="W41" s="27">
        <f t="shared" si="118"/>
        <v>0</v>
      </c>
      <c r="X41" s="27">
        <f t="shared" si="118"/>
        <v>0</v>
      </c>
      <c r="Y41" s="27">
        <f t="shared" si="118"/>
        <v>0</v>
      </c>
      <c r="Z41" s="27">
        <f t="shared" si="118"/>
        <v>0</v>
      </c>
      <c r="AA41" s="27">
        <f t="shared" si="118"/>
        <v>0</v>
      </c>
      <c r="AB41" s="27">
        <f t="shared" si="118"/>
        <v>0</v>
      </c>
      <c r="AC41" s="27">
        <f t="shared" si="118"/>
        <v>0</v>
      </c>
      <c r="AD41" s="27">
        <f t="shared" si="118"/>
        <v>0</v>
      </c>
      <c r="AE41" s="27">
        <f t="shared" si="118"/>
        <v>0</v>
      </c>
      <c r="AF41" s="27">
        <f t="shared" si="118"/>
        <v>0</v>
      </c>
      <c r="AG41" s="27">
        <f t="shared" si="118"/>
        <v>0</v>
      </c>
      <c r="AH41" s="27">
        <f t="shared" si="118"/>
        <v>0</v>
      </c>
      <c r="AI41" s="27">
        <f t="shared" si="118"/>
        <v>0</v>
      </c>
      <c r="AJ41" s="27">
        <f t="shared" si="118"/>
        <v>0</v>
      </c>
      <c r="AK41" s="27">
        <f t="shared" si="118"/>
        <v>0</v>
      </c>
      <c r="AL41" s="27">
        <f t="shared" si="118"/>
        <v>0</v>
      </c>
      <c r="AM41" s="27">
        <f t="shared" si="118"/>
        <v>0</v>
      </c>
      <c r="AN41" s="27">
        <f t="shared" ref="AN41:BP41" si="119">SUM(AN38:AN40)</f>
        <v>0</v>
      </c>
      <c r="AO41" s="27">
        <f t="shared" si="119"/>
        <v>0</v>
      </c>
      <c r="AP41" s="27">
        <f t="shared" si="119"/>
        <v>0</v>
      </c>
      <c r="AQ41" s="27">
        <f t="shared" si="119"/>
        <v>0</v>
      </c>
      <c r="AR41" s="27">
        <f t="shared" si="119"/>
        <v>0</v>
      </c>
      <c r="AS41" s="27">
        <f t="shared" si="119"/>
        <v>0</v>
      </c>
      <c r="AT41" s="28">
        <f t="shared" si="119"/>
        <v>0</v>
      </c>
      <c r="AU41" s="28">
        <f t="shared" si="119"/>
        <v>0</v>
      </c>
      <c r="AV41" s="28">
        <f t="shared" si="119"/>
        <v>0</v>
      </c>
      <c r="AW41" s="28">
        <f t="shared" si="119"/>
        <v>0</v>
      </c>
      <c r="AX41" s="28">
        <f t="shared" si="119"/>
        <v>0</v>
      </c>
      <c r="AY41" s="28">
        <f t="shared" si="119"/>
        <v>0</v>
      </c>
      <c r="AZ41" s="28">
        <f t="shared" si="119"/>
        <v>0</v>
      </c>
      <c r="BA41" s="28">
        <f t="shared" si="119"/>
        <v>0</v>
      </c>
      <c r="BB41" s="28">
        <f t="shared" si="119"/>
        <v>0</v>
      </c>
      <c r="BC41" s="28">
        <f t="shared" si="119"/>
        <v>0</v>
      </c>
      <c r="BD41" s="28">
        <f t="shared" si="119"/>
        <v>0</v>
      </c>
      <c r="BE41" s="28">
        <f t="shared" si="119"/>
        <v>0</v>
      </c>
      <c r="BF41" s="27">
        <f t="shared" si="119"/>
        <v>49371911</v>
      </c>
      <c r="BG41" s="27">
        <f t="shared" si="119"/>
        <v>34235104</v>
      </c>
      <c r="BH41" s="27">
        <f t="shared" si="119"/>
        <v>2136037</v>
      </c>
      <c r="BI41" s="27">
        <f t="shared" si="119"/>
        <v>40000</v>
      </c>
      <c r="BJ41" s="27">
        <f t="shared" si="119"/>
        <v>60000</v>
      </c>
      <c r="BK41" s="27">
        <f t="shared" si="119"/>
        <v>12327246</v>
      </c>
      <c r="BL41" s="28">
        <f t="shared" si="119"/>
        <v>363711</v>
      </c>
      <c r="BM41" s="28">
        <f t="shared" si="119"/>
        <v>209813</v>
      </c>
      <c r="BN41" s="28">
        <f t="shared" si="119"/>
        <v>55.200699999999998</v>
      </c>
      <c r="BO41" s="28">
        <f t="shared" si="119"/>
        <v>49.340800000000002</v>
      </c>
      <c r="BP41" s="28">
        <f t="shared" si="119"/>
        <v>5.8598999999999997</v>
      </c>
    </row>
    <row r="42" spans="1:68" outlineLevel="2">
      <c r="A42" s="29">
        <v>1411</v>
      </c>
      <c r="B42" s="30">
        <v>600010589</v>
      </c>
      <c r="C42" s="31">
        <v>46748075</v>
      </c>
      <c r="D42" s="32" t="s">
        <v>68</v>
      </c>
      <c r="E42" s="30">
        <v>3121</v>
      </c>
      <c r="F42" s="30" t="s">
        <v>43</v>
      </c>
      <c r="G42" s="30" t="s">
        <v>44</v>
      </c>
      <c r="H42" s="34">
        <v>58438546</v>
      </c>
      <c r="I42" s="34">
        <v>39497741</v>
      </c>
      <c r="J42" s="34">
        <v>2528323</v>
      </c>
      <c r="K42" s="34">
        <v>1048400</v>
      </c>
      <c r="L42" s="34">
        <v>50000</v>
      </c>
      <c r="M42" s="34">
        <v>14576069</v>
      </c>
      <c r="N42" s="34">
        <v>420261</v>
      </c>
      <c r="O42" s="34">
        <v>317752</v>
      </c>
      <c r="P42" s="35">
        <v>58.143699999999995</v>
      </c>
      <c r="Q42" s="35">
        <v>51.223399999999998</v>
      </c>
      <c r="R42" s="35">
        <v>6.9202999999999992</v>
      </c>
      <c r="S42" s="19">
        <f>[1]OON!AW42</f>
        <v>0</v>
      </c>
      <c r="T42" s="34"/>
      <c r="U42" s="34"/>
      <c r="V42" s="34"/>
      <c r="W42" s="34"/>
      <c r="X42" s="34"/>
      <c r="Y42" s="34"/>
      <c r="Z42" s="34">
        <f>SUM(S42:Y42)</f>
        <v>0</v>
      </c>
      <c r="AA42" s="19">
        <f>[1]OON!AX42*-1</f>
        <v>0</v>
      </c>
      <c r="AB42" s="34"/>
      <c r="AC42" s="34"/>
      <c r="AD42" s="34"/>
      <c r="AE42" s="34">
        <f>SUM(AA42:AD42)</f>
        <v>0</v>
      </c>
      <c r="AF42" s="19"/>
      <c r="AG42" s="19">
        <f>[1]OON!AW42</f>
        <v>0</v>
      </c>
      <c r="AH42" s="19">
        <f>[1]OON!AR42</f>
        <v>0</v>
      </c>
      <c r="AI42" s="34">
        <f>SUM(AF42:AH42)</f>
        <v>0</v>
      </c>
      <c r="AJ42" s="19">
        <f>[1]OON!AX42</f>
        <v>0</v>
      </c>
      <c r="AK42" s="19"/>
      <c r="AL42" s="34">
        <f>SUM(AJ42:AK42)</f>
        <v>0</v>
      </c>
      <c r="AM42" s="34">
        <f>Z42+AE42+AI42+AL42</f>
        <v>0</v>
      </c>
      <c r="AN42" s="19">
        <f t="shared" ref="AN42:AN43" si="120">ROUND((Z42+AE42+AF42+AG42+AJ42)*33.8%,0)</f>
        <v>0</v>
      </c>
      <c r="AO42" s="34">
        <f>ROUND((Z42+AE42)*1%,0)</f>
        <v>0</v>
      </c>
      <c r="AP42" s="34"/>
      <c r="AQ42" s="34"/>
      <c r="AR42" s="34"/>
      <c r="AS42" s="34">
        <f>AP42+AQ42+AR42</f>
        <v>0</v>
      </c>
      <c r="AT42" s="20">
        <f>[1]OON!BB42</f>
        <v>0</v>
      </c>
      <c r="AU42" s="20">
        <f>[1]OON!BC42</f>
        <v>0</v>
      </c>
      <c r="AV42" s="35"/>
      <c r="AW42" s="35"/>
      <c r="AX42" s="35"/>
      <c r="AY42" s="35"/>
      <c r="AZ42" s="35"/>
      <c r="BA42" s="35"/>
      <c r="BB42" s="35"/>
      <c r="BC42" s="35">
        <f>AT42+AV42+AW42+AZ42+BB42+AX42</f>
        <v>0</v>
      </c>
      <c r="BD42" s="35">
        <f>AU42+BA42+AY42</f>
        <v>0</v>
      </c>
      <c r="BE42" s="35">
        <f>BC42+BD42</f>
        <v>0</v>
      </c>
      <c r="BF42" s="19">
        <f t="shared" ref="BF42:BF43" si="121">BG42+BH42+BI42+BJ42+BK42+BL42+BM42</f>
        <v>58438546</v>
      </c>
      <c r="BG42" s="19">
        <f t="shared" ref="BG42:BG43" si="122">I42+Z42</f>
        <v>39497741</v>
      </c>
      <c r="BH42" s="19">
        <f t="shared" ref="BH42:BH43" si="123">J42+AE42</f>
        <v>2528323</v>
      </c>
      <c r="BI42" s="19">
        <f t="shared" ref="BI42:BI43" si="124">K42+AI42</f>
        <v>1048400</v>
      </c>
      <c r="BJ42" s="19">
        <f t="shared" ref="BJ42:BJ43" si="125">L42+AL42</f>
        <v>50000</v>
      </c>
      <c r="BK42" s="19">
        <f t="shared" ref="BK42:BL43" si="126">M42+AN42</f>
        <v>14576069</v>
      </c>
      <c r="BL42" s="19">
        <f t="shared" si="126"/>
        <v>420261</v>
      </c>
      <c r="BM42" s="20">
        <f t="shared" ref="BM42:BM43" si="127">O42+AS42</f>
        <v>317752</v>
      </c>
      <c r="BN42" s="20">
        <f t="shared" ref="BN42:BN43" si="128">BO42+BP42</f>
        <v>58.143699999999995</v>
      </c>
      <c r="BO42" s="20">
        <f t="shared" ref="BO42:BP43" si="129">Q42+BC42</f>
        <v>51.223399999999998</v>
      </c>
      <c r="BP42" s="20">
        <f t="shared" si="129"/>
        <v>6.9202999999999992</v>
      </c>
    </row>
    <row r="43" spans="1:68" outlineLevel="2">
      <c r="A43" s="16">
        <v>1411</v>
      </c>
      <c r="B43" s="13">
        <v>600010589</v>
      </c>
      <c r="C43" s="17">
        <v>46748075</v>
      </c>
      <c r="D43" s="18" t="s">
        <v>68</v>
      </c>
      <c r="E43" s="13">
        <v>3121</v>
      </c>
      <c r="F43" s="13" t="s">
        <v>45</v>
      </c>
      <c r="G43" s="17" t="s">
        <v>46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v>0</v>
      </c>
      <c r="Q43" s="20">
        <v>0</v>
      </c>
      <c r="R43" s="20">
        <v>0</v>
      </c>
      <c r="S43" s="19">
        <f>[1]OON!AW43</f>
        <v>0</v>
      </c>
      <c r="T43" s="50"/>
      <c r="U43" s="50"/>
      <c r="V43" s="50"/>
      <c r="W43" s="50"/>
      <c r="X43" s="50"/>
      <c r="Y43" s="50"/>
      <c r="Z43" s="19">
        <f>SUM(S43:Y43)</f>
        <v>0</v>
      </c>
      <c r="AA43" s="19">
        <f>[1]OON!AX43*-1</f>
        <v>0</v>
      </c>
      <c r="AB43" s="50"/>
      <c r="AC43" s="50"/>
      <c r="AD43" s="50"/>
      <c r="AE43" s="19">
        <f>SUM(AA43:AD43)</f>
        <v>0</v>
      </c>
      <c r="AF43" s="19"/>
      <c r="AG43" s="19">
        <f>[1]OON!AW43</f>
        <v>0</v>
      </c>
      <c r="AH43" s="19">
        <f>[1]OON!AR43</f>
        <v>0</v>
      </c>
      <c r="AI43" s="19">
        <f>SUM(AF43:AH43)</f>
        <v>0</v>
      </c>
      <c r="AJ43" s="19">
        <f>[1]OON!AX43</f>
        <v>0</v>
      </c>
      <c r="AK43" s="19"/>
      <c r="AL43" s="19">
        <f>SUM(AJ43:AK43)</f>
        <v>0</v>
      </c>
      <c r="AM43" s="19">
        <f>Z43+AE43+AI43+AL43</f>
        <v>0</v>
      </c>
      <c r="AN43" s="19">
        <f t="shared" si="120"/>
        <v>0</v>
      </c>
      <c r="AO43" s="19">
        <f>ROUND((Z43+AE43)*1%,0)</f>
        <v>0</v>
      </c>
      <c r="AP43" s="50"/>
      <c r="AQ43" s="50"/>
      <c r="AR43" s="50"/>
      <c r="AS43" s="19">
        <f>AP43+AQ43+AR43</f>
        <v>0</v>
      </c>
      <c r="AT43" s="20"/>
      <c r="AU43" s="20"/>
      <c r="AV43" s="20"/>
      <c r="AW43" s="20"/>
      <c r="AX43" s="20"/>
      <c r="AY43" s="20"/>
      <c r="AZ43" s="20"/>
      <c r="BA43" s="20"/>
      <c r="BB43" s="20"/>
      <c r="BC43" s="20">
        <f>AT43+AV43+AW43+AZ43+BB43+AX43</f>
        <v>0</v>
      </c>
      <c r="BD43" s="20">
        <f>AU43+BA43+AY43</f>
        <v>0</v>
      </c>
      <c r="BE43" s="20">
        <f>BC43+BD43</f>
        <v>0</v>
      </c>
      <c r="BF43" s="19">
        <f t="shared" si="121"/>
        <v>0</v>
      </c>
      <c r="BG43" s="19">
        <f t="shared" si="122"/>
        <v>0</v>
      </c>
      <c r="BH43" s="19">
        <f t="shared" si="123"/>
        <v>0</v>
      </c>
      <c r="BI43" s="19">
        <f t="shared" si="124"/>
        <v>0</v>
      </c>
      <c r="BJ43" s="19">
        <f t="shared" si="125"/>
        <v>0</v>
      </c>
      <c r="BK43" s="19">
        <f t="shared" si="126"/>
        <v>0</v>
      </c>
      <c r="BL43" s="19">
        <f t="shared" si="126"/>
        <v>0</v>
      </c>
      <c r="BM43" s="20">
        <f t="shared" si="127"/>
        <v>0</v>
      </c>
      <c r="BN43" s="20">
        <f t="shared" si="128"/>
        <v>0</v>
      </c>
      <c r="BO43" s="20">
        <f t="shared" si="129"/>
        <v>0</v>
      </c>
      <c r="BP43" s="20">
        <f t="shared" si="129"/>
        <v>0</v>
      </c>
    </row>
    <row r="44" spans="1:68" outlineLevel="1">
      <c r="A44" s="22"/>
      <c r="B44" s="23"/>
      <c r="C44" s="24"/>
      <c r="D44" s="25" t="s">
        <v>69</v>
      </c>
      <c r="E44" s="23"/>
      <c r="F44" s="23"/>
      <c r="G44" s="24"/>
      <c r="H44" s="27">
        <v>58438546</v>
      </c>
      <c r="I44" s="27">
        <v>39497741</v>
      </c>
      <c r="J44" s="27">
        <v>2528323</v>
      </c>
      <c r="K44" s="27">
        <v>1048400</v>
      </c>
      <c r="L44" s="27">
        <v>50000</v>
      </c>
      <c r="M44" s="27">
        <v>14576069</v>
      </c>
      <c r="N44" s="27">
        <v>420261</v>
      </c>
      <c r="O44" s="27">
        <v>317752</v>
      </c>
      <c r="P44" s="28">
        <v>58.143699999999995</v>
      </c>
      <c r="Q44" s="28">
        <v>51.223399999999998</v>
      </c>
      <c r="R44" s="28">
        <v>6.9202999999999992</v>
      </c>
      <c r="S44" s="27">
        <f t="shared" ref="S44:AM44" si="130">SUM(S42:S43)</f>
        <v>0</v>
      </c>
      <c r="T44" s="51">
        <f t="shared" si="130"/>
        <v>0</v>
      </c>
      <c r="U44" s="51">
        <f t="shared" si="130"/>
        <v>0</v>
      </c>
      <c r="V44" s="51">
        <f t="shared" si="130"/>
        <v>0</v>
      </c>
      <c r="W44" s="51">
        <f t="shared" si="130"/>
        <v>0</v>
      </c>
      <c r="X44" s="51">
        <f t="shared" si="130"/>
        <v>0</v>
      </c>
      <c r="Y44" s="51">
        <f t="shared" si="130"/>
        <v>0</v>
      </c>
      <c r="Z44" s="27">
        <f t="shared" si="130"/>
        <v>0</v>
      </c>
      <c r="AA44" s="51">
        <f t="shared" si="130"/>
        <v>0</v>
      </c>
      <c r="AB44" s="51">
        <f t="shared" si="130"/>
        <v>0</v>
      </c>
      <c r="AC44" s="51">
        <f t="shared" si="130"/>
        <v>0</v>
      </c>
      <c r="AD44" s="51">
        <f t="shared" si="130"/>
        <v>0</v>
      </c>
      <c r="AE44" s="27">
        <f t="shared" si="130"/>
        <v>0</v>
      </c>
      <c r="AF44" s="27">
        <f t="shared" si="130"/>
        <v>0</v>
      </c>
      <c r="AG44" s="27">
        <f t="shared" si="130"/>
        <v>0</v>
      </c>
      <c r="AH44" s="27">
        <f t="shared" si="130"/>
        <v>0</v>
      </c>
      <c r="AI44" s="27">
        <f t="shared" si="130"/>
        <v>0</v>
      </c>
      <c r="AJ44" s="27">
        <f t="shared" si="130"/>
        <v>0</v>
      </c>
      <c r="AK44" s="27">
        <f t="shared" si="130"/>
        <v>0</v>
      </c>
      <c r="AL44" s="27">
        <f t="shared" si="130"/>
        <v>0</v>
      </c>
      <c r="AM44" s="27">
        <f t="shared" si="130"/>
        <v>0</v>
      </c>
      <c r="AN44" s="27">
        <f t="shared" ref="AN44:BP44" si="131">SUM(AN42:AN43)</f>
        <v>0</v>
      </c>
      <c r="AO44" s="27">
        <f t="shared" si="131"/>
        <v>0</v>
      </c>
      <c r="AP44" s="51">
        <f t="shared" si="131"/>
        <v>0</v>
      </c>
      <c r="AQ44" s="51">
        <f t="shared" si="131"/>
        <v>0</v>
      </c>
      <c r="AR44" s="51">
        <f t="shared" si="131"/>
        <v>0</v>
      </c>
      <c r="AS44" s="27">
        <f t="shared" si="131"/>
        <v>0</v>
      </c>
      <c r="AT44" s="28">
        <f t="shared" si="131"/>
        <v>0</v>
      </c>
      <c r="AU44" s="28">
        <f t="shared" si="131"/>
        <v>0</v>
      </c>
      <c r="AV44" s="28">
        <f t="shared" si="131"/>
        <v>0</v>
      </c>
      <c r="AW44" s="28">
        <f t="shared" si="131"/>
        <v>0</v>
      </c>
      <c r="AX44" s="28">
        <f t="shared" si="131"/>
        <v>0</v>
      </c>
      <c r="AY44" s="28">
        <f t="shared" si="131"/>
        <v>0</v>
      </c>
      <c r="AZ44" s="28">
        <f t="shared" si="131"/>
        <v>0</v>
      </c>
      <c r="BA44" s="28">
        <f t="shared" si="131"/>
        <v>0</v>
      </c>
      <c r="BB44" s="28">
        <f t="shared" si="131"/>
        <v>0</v>
      </c>
      <c r="BC44" s="28">
        <f t="shared" si="131"/>
        <v>0</v>
      </c>
      <c r="BD44" s="28">
        <f t="shared" si="131"/>
        <v>0</v>
      </c>
      <c r="BE44" s="28">
        <f t="shared" si="131"/>
        <v>0</v>
      </c>
      <c r="BF44" s="27">
        <f t="shared" si="131"/>
        <v>58438546</v>
      </c>
      <c r="BG44" s="27">
        <f t="shared" si="131"/>
        <v>39497741</v>
      </c>
      <c r="BH44" s="27">
        <f t="shared" si="131"/>
        <v>2528323</v>
      </c>
      <c r="BI44" s="27">
        <f t="shared" si="131"/>
        <v>1048400</v>
      </c>
      <c r="BJ44" s="27">
        <f t="shared" si="131"/>
        <v>50000</v>
      </c>
      <c r="BK44" s="27">
        <f t="shared" si="131"/>
        <v>14576069</v>
      </c>
      <c r="BL44" s="28">
        <f t="shared" si="131"/>
        <v>420261</v>
      </c>
      <c r="BM44" s="28">
        <f t="shared" si="131"/>
        <v>317752</v>
      </c>
      <c r="BN44" s="28">
        <f t="shared" si="131"/>
        <v>58.143699999999995</v>
      </c>
      <c r="BO44" s="28">
        <f t="shared" si="131"/>
        <v>51.223399999999998</v>
      </c>
      <c r="BP44" s="28">
        <f t="shared" si="131"/>
        <v>6.9202999999999992</v>
      </c>
    </row>
    <row r="45" spans="1:68" outlineLevel="2">
      <c r="A45" s="29">
        <v>1412</v>
      </c>
      <c r="B45" s="30">
        <v>600010015</v>
      </c>
      <c r="C45" s="31">
        <v>49864637</v>
      </c>
      <c r="D45" s="32" t="s">
        <v>70</v>
      </c>
      <c r="E45" s="33">
        <v>3122</v>
      </c>
      <c r="F45" s="33" t="s">
        <v>71</v>
      </c>
      <c r="G45" s="33" t="s">
        <v>44</v>
      </c>
      <c r="H45" s="34">
        <v>39089049</v>
      </c>
      <c r="I45" s="34">
        <v>26815320</v>
      </c>
      <c r="J45" s="34">
        <v>2021244</v>
      </c>
      <c r="K45" s="34">
        <v>0</v>
      </c>
      <c r="L45" s="34">
        <v>0</v>
      </c>
      <c r="M45" s="34">
        <v>9746759</v>
      </c>
      <c r="N45" s="34">
        <v>288366</v>
      </c>
      <c r="O45" s="34">
        <v>217360</v>
      </c>
      <c r="P45" s="35">
        <v>40.064700000000002</v>
      </c>
      <c r="Q45" s="35">
        <v>34.705199999999998</v>
      </c>
      <c r="R45" s="35">
        <v>5.3595000000000006</v>
      </c>
      <c r="S45" s="19">
        <f>[1]OON!AW45</f>
        <v>0</v>
      </c>
      <c r="T45" s="52"/>
      <c r="U45" s="52"/>
      <c r="V45" s="52"/>
      <c r="W45" s="52"/>
      <c r="X45" s="52"/>
      <c r="Y45" s="52"/>
      <c r="Z45" s="34">
        <f>SUM(S45:Y45)</f>
        <v>0</v>
      </c>
      <c r="AA45" s="19">
        <f>[1]OON!AX45*-1</f>
        <v>0</v>
      </c>
      <c r="AB45" s="52"/>
      <c r="AC45" s="52"/>
      <c r="AD45" s="52"/>
      <c r="AE45" s="34">
        <f>SUM(AA45:AD45)</f>
        <v>0</v>
      </c>
      <c r="AF45" s="19"/>
      <c r="AG45" s="19">
        <f>[1]OON!AW45</f>
        <v>0</v>
      </c>
      <c r="AH45" s="19">
        <f>[1]OON!AR45</f>
        <v>0</v>
      </c>
      <c r="AI45" s="34">
        <f>SUM(AF45:AH45)</f>
        <v>0</v>
      </c>
      <c r="AJ45" s="19">
        <f>[1]OON!AX45</f>
        <v>0</v>
      </c>
      <c r="AK45" s="19"/>
      <c r="AL45" s="34">
        <f>SUM(AJ45:AK45)</f>
        <v>0</v>
      </c>
      <c r="AM45" s="34">
        <f>Z45+AE45+AI45+AL45</f>
        <v>0</v>
      </c>
      <c r="AN45" s="19">
        <f t="shared" ref="AN45:AN46" si="132">ROUND((Z45+AE45+AF45+AG45+AJ45)*33.8%,0)</f>
        <v>0</v>
      </c>
      <c r="AO45" s="34">
        <f>ROUND((Z45+AE45)*1%,0)</f>
        <v>0</v>
      </c>
      <c r="AP45" s="52"/>
      <c r="AQ45" s="52"/>
      <c r="AR45" s="52"/>
      <c r="AS45" s="34">
        <f>AP45+AQ45+AR45</f>
        <v>0</v>
      </c>
      <c r="AT45" s="20">
        <f>[1]OON!BB45</f>
        <v>0</v>
      </c>
      <c r="AU45" s="20">
        <f>[1]OON!BC45</f>
        <v>0</v>
      </c>
      <c r="AV45" s="35"/>
      <c r="AW45" s="35"/>
      <c r="AX45" s="35"/>
      <c r="AY45" s="35"/>
      <c r="AZ45" s="35"/>
      <c r="BA45" s="35"/>
      <c r="BB45" s="35"/>
      <c r="BC45" s="35">
        <f>AT45+AV45+AW45+AZ45+BB45+AX45</f>
        <v>0</v>
      </c>
      <c r="BD45" s="35">
        <f>AU45+BA45+AY45</f>
        <v>0</v>
      </c>
      <c r="BE45" s="35">
        <f>BC45+BD45</f>
        <v>0</v>
      </c>
      <c r="BF45" s="19">
        <f t="shared" ref="BF45:BF46" si="133">BG45+BH45+BI45+BJ45+BK45+BL45+BM45</f>
        <v>39089049</v>
      </c>
      <c r="BG45" s="19">
        <f t="shared" ref="BG45:BG46" si="134">I45+Z45</f>
        <v>26815320</v>
      </c>
      <c r="BH45" s="19">
        <f t="shared" ref="BH45:BH46" si="135">J45+AE45</f>
        <v>2021244</v>
      </c>
      <c r="BI45" s="19">
        <f t="shared" ref="BI45:BI46" si="136">K45+AI45</f>
        <v>0</v>
      </c>
      <c r="BJ45" s="19">
        <f t="shared" ref="BJ45:BJ46" si="137">L45+AL45</f>
        <v>0</v>
      </c>
      <c r="BK45" s="19">
        <f t="shared" ref="BK45:BL46" si="138">M45+AN45</f>
        <v>9746759</v>
      </c>
      <c r="BL45" s="19">
        <f t="shared" si="138"/>
        <v>288366</v>
      </c>
      <c r="BM45" s="20">
        <f t="shared" ref="BM45:BM46" si="139">O45+AS45</f>
        <v>217360</v>
      </c>
      <c r="BN45" s="20">
        <f t="shared" ref="BN45:BN46" si="140">BO45+BP45</f>
        <v>40.064700000000002</v>
      </c>
      <c r="BO45" s="20">
        <f t="shared" ref="BO45:BP46" si="141">Q45+BC45</f>
        <v>34.705199999999998</v>
      </c>
      <c r="BP45" s="20">
        <f t="shared" si="141"/>
        <v>5.3595000000000006</v>
      </c>
    </row>
    <row r="46" spans="1:68" outlineLevel="2">
      <c r="A46" s="16">
        <v>1412</v>
      </c>
      <c r="B46" s="13">
        <v>600010015</v>
      </c>
      <c r="C46" s="17">
        <v>49864637</v>
      </c>
      <c r="D46" s="18" t="s">
        <v>70</v>
      </c>
      <c r="E46" s="13">
        <v>3122</v>
      </c>
      <c r="F46" s="13" t="s">
        <v>45</v>
      </c>
      <c r="G46" s="13" t="s">
        <v>46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0">
        <v>0</v>
      </c>
      <c r="Q46" s="20">
        <v>0</v>
      </c>
      <c r="R46" s="20">
        <v>0</v>
      </c>
      <c r="S46" s="19">
        <f>[1]OON!AW46</f>
        <v>0</v>
      </c>
      <c r="T46" s="19"/>
      <c r="U46" s="19"/>
      <c r="V46" s="19"/>
      <c r="W46" s="19"/>
      <c r="X46" s="19"/>
      <c r="Y46" s="34"/>
      <c r="Z46" s="19">
        <f>SUM(S46:Y46)</f>
        <v>0</v>
      </c>
      <c r="AA46" s="19">
        <f>[1]OON!AX46*-1</f>
        <v>0</v>
      </c>
      <c r="AB46" s="34"/>
      <c r="AC46" s="34"/>
      <c r="AD46" s="34"/>
      <c r="AE46" s="19">
        <f>SUM(AA46:AD46)</f>
        <v>0</v>
      </c>
      <c r="AF46" s="19"/>
      <c r="AG46" s="19">
        <f>[1]OON!AW46</f>
        <v>0</v>
      </c>
      <c r="AH46" s="19">
        <f>[1]OON!AR46</f>
        <v>0</v>
      </c>
      <c r="AI46" s="19">
        <f>SUM(AF46:AH46)</f>
        <v>0</v>
      </c>
      <c r="AJ46" s="19">
        <f>[1]OON!AX46</f>
        <v>0</v>
      </c>
      <c r="AK46" s="19"/>
      <c r="AL46" s="19">
        <f>SUM(AJ46:AK46)</f>
        <v>0</v>
      </c>
      <c r="AM46" s="19">
        <f>Z46+AE46+AI46+AL46</f>
        <v>0</v>
      </c>
      <c r="AN46" s="19">
        <f t="shared" si="132"/>
        <v>0</v>
      </c>
      <c r="AO46" s="19">
        <f>ROUND((Z46+AE46)*1%,0)</f>
        <v>0</v>
      </c>
      <c r="AP46" s="19"/>
      <c r="AQ46" s="19"/>
      <c r="AR46" s="19"/>
      <c r="AS46" s="19">
        <f>AP46+AQ46+AR46</f>
        <v>0</v>
      </c>
      <c r="AT46" s="20"/>
      <c r="AU46" s="20"/>
      <c r="AV46" s="20"/>
      <c r="AW46" s="20"/>
      <c r="AX46" s="20"/>
      <c r="AY46" s="20"/>
      <c r="AZ46" s="20"/>
      <c r="BA46" s="20"/>
      <c r="BB46" s="20"/>
      <c r="BC46" s="20">
        <f>AT46+AV46+AW46+AZ46+BB46+AX46</f>
        <v>0</v>
      </c>
      <c r="BD46" s="20">
        <f>AU46+BA46+AY46</f>
        <v>0</v>
      </c>
      <c r="BE46" s="20">
        <f>BC46+BD46</f>
        <v>0</v>
      </c>
      <c r="BF46" s="19">
        <f t="shared" si="133"/>
        <v>0</v>
      </c>
      <c r="BG46" s="19">
        <f t="shared" si="134"/>
        <v>0</v>
      </c>
      <c r="BH46" s="19">
        <f t="shared" si="135"/>
        <v>0</v>
      </c>
      <c r="BI46" s="19">
        <f t="shared" si="136"/>
        <v>0</v>
      </c>
      <c r="BJ46" s="19">
        <f t="shared" si="137"/>
        <v>0</v>
      </c>
      <c r="BK46" s="19">
        <f t="shared" si="138"/>
        <v>0</v>
      </c>
      <c r="BL46" s="19">
        <f t="shared" si="138"/>
        <v>0</v>
      </c>
      <c r="BM46" s="20">
        <f t="shared" si="139"/>
        <v>0</v>
      </c>
      <c r="BN46" s="20">
        <f t="shared" si="140"/>
        <v>0</v>
      </c>
      <c r="BO46" s="20">
        <f t="shared" si="141"/>
        <v>0</v>
      </c>
      <c r="BP46" s="20">
        <f t="shared" si="141"/>
        <v>0</v>
      </c>
    </row>
    <row r="47" spans="1:68" outlineLevel="1">
      <c r="A47" s="22"/>
      <c r="B47" s="23"/>
      <c r="C47" s="24"/>
      <c r="D47" s="25" t="s">
        <v>72</v>
      </c>
      <c r="E47" s="23"/>
      <c r="F47" s="23"/>
      <c r="G47" s="23"/>
      <c r="H47" s="27">
        <v>39089049</v>
      </c>
      <c r="I47" s="27">
        <v>26815320</v>
      </c>
      <c r="J47" s="27">
        <v>2021244</v>
      </c>
      <c r="K47" s="27">
        <v>0</v>
      </c>
      <c r="L47" s="27">
        <v>0</v>
      </c>
      <c r="M47" s="27">
        <v>9746759</v>
      </c>
      <c r="N47" s="27">
        <v>288366</v>
      </c>
      <c r="O47" s="27">
        <v>217360</v>
      </c>
      <c r="P47" s="28">
        <v>40.064700000000002</v>
      </c>
      <c r="Q47" s="28">
        <v>34.705199999999998</v>
      </c>
      <c r="R47" s="28">
        <v>5.3595000000000006</v>
      </c>
      <c r="S47" s="27">
        <f t="shared" ref="S47:AM47" si="142">SUM(S45:S46)</f>
        <v>0</v>
      </c>
      <c r="T47" s="27">
        <f t="shared" si="142"/>
        <v>0</v>
      </c>
      <c r="U47" s="27">
        <f t="shared" si="142"/>
        <v>0</v>
      </c>
      <c r="V47" s="27">
        <f t="shared" si="142"/>
        <v>0</v>
      </c>
      <c r="W47" s="27">
        <f t="shared" si="142"/>
        <v>0</v>
      </c>
      <c r="X47" s="27">
        <f t="shared" si="142"/>
        <v>0</v>
      </c>
      <c r="Y47" s="27">
        <f t="shared" si="142"/>
        <v>0</v>
      </c>
      <c r="Z47" s="27">
        <f t="shared" si="142"/>
        <v>0</v>
      </c>
      <c r="AA47" s="27">
        <f t="shared" si="142"/>
        <v>0</v>
      </c>
      <c r="AB47" s="27">
        <f t="shared" si="142"/>
        <v>0</v>
      </c>
      <c r="AC47" s="27">
        <f t="shared" si="142"/>
        <v>0</v>
      </c>
      <c r="AD47" s="27">
        <f t="shared" si="142"/>
        <v>0</v>
      </c>
      <c r="AE47" s="27">
        <f t="shared" si="142"/>
        <v>0</v>
      </c>
      <c r="AF47" s="27">
        <f t="shared" si="142"/>
        <v>0</v>
      </c>
      <c r="AG47" s="27">
        <f t="shared" si="142"/>
        <v>0</v>
      </c>
      <c r="AH47" s="27">
        <f t="shared" si="142"/>
        <v>0</v>
      </c>
      <c r="AI47" s="27">
        <f t="shared" si="142"/>
        <v>0</v>
      </c>
      <c r="AJ47" s="27">
        <f t="shared" si="142"/>
        <v>0</v>
      </c>
      <c r="AK47" s="27">
        <f t="shared" si="142"/>
        <v>0</v>
      </c>
      <c r="AL47" s="27">
        <f t="shared" si="142"/>
        <v>0</v>
      </c>
      <c r="AM47" s="27">
        <f t="shared" si="142"/>
        <v>0</v>
      </c>
      <c r="AN47" s="27">
        <f t="shared" ref="AN47:BP47" si="143">SUM(AN45:AN46)</f>
        <v>0</v>
      </c>
      <c r="AO47" s="27">
        <f t="shared" si="143"/>
        <v>0</v>
      </c>
      <c r="AP47" s="27">
        <f t="shared" si="143"/>
        <v>0</v>
      </c>
      <c r="AQ47" s="27">
        <f t="shared" si="143"/>
        <v>0</v>
      </c>
      <c r="AR47" s="27">
        <f t="shared" si="143"/>
        <v>0</v>
      </c>
      <c r="AS47" s="27">
        <f t="shared" si="143"/>
        <v>0</v>
      </c>
      <c r="AT47" s="28">
        <f t="shared" si="143"/>
        <v>0</v>
      </c>
      <c r="AU47" s="28">
        <f t="shared" si="143"/>
        <v>0</v>
      </c>
      <c r="AV47" s="28">
        <f t="shared" si="143"/>
        <v>0</v>
      </c>
      <c r="AW47" s="28">
        <f t="shared" si="143"/>
        <v>0</v>
      </c>
      <c r="AX47" s="28">
        <f t="shared" si="143"/>
        <v>0</v>
      </c>
      <c r="AY47" s="28">
        <f t="shared" si="143"/>
        <v>0</v>
      </c>
      <c r="AZ47" s="28">
        <f t="shared" si="143"/>
        <v>0</v>
      </c>
      <c r="BA47" s="28">
        <f t="shared" si="143"/>
        <v>0</v>
      </c>
      <c r="BB47" s="28">
        <f t="shared" si="143"/>
        <v>0</v>
      </c>
      <c r="BC47" s="28">
        <f t="shared" si="143"/>
        <v>0</v>
      </c>
      <c r="BD47" s="28">
        <f t="shared" si="143"/>
        <v>0</v>
      </c>
      <c r="BE47" s="28">
        <f t="shared" si="143"/>
        <v>0</v>
      </c>
      <c r="BF47" s="27">
        <f t="shared" si="143"/>
        <v>39089049</v>
      </c>
      <c r="BG47" s="27">
        <f t="shared" si="143"/>
        <v>26815320</v>
      </c>
      <c r="BH47" s="27">
        <f t="shared" si="143"/>
        <v>2021244</v>
      </c>
      <c r="BI47" s="27">
        <f t="shared" si="143"/>
        <v>0</v>
      </c>
      <c r="BJ47" s="27">
        <f t="shared" si="143"/>
        <v>0</v>
      </c>
      <c r="BK47" s="27">
        <f t="shared" si="143"/>
        <v>9746759</v>
      </c>
      <c r="BL47" s="28">
        <f t="shared" si="143"/>
        <v>288366</v>
      </c>
      <c r="BM47" s="28">
        <f t="shared" si="143"/>
        <v>217360</v>
      </c>
      <c r="BN47" s="28">
        <f t="shared" si="143"/>
        <v>40.064700000000002</v>
      </c>
      <c r="BO47" s="28">
        <f t="shared" si="143"/>
        <v>34.705199999999998</v>
      </c>
      <c r="BP47" s="28">
        <f t="shared" si="143"/>
        <v>5.3595000000000006</v>
      </c>
    </row>
    <row r="48" spans="1:68" outlineLevel="2">
      <c r="A48" s="29">
        <v>1413</v>
      </c>
      <c r="B48" s="30">
        <v>600020380</v>
      </c>
      <c r="C48" s="31">
        <v>60252511</v>
      </c>
      <c r="D48" s="32" t="s">
        <v>73</v>
      </c>
      <c r="E48" s="30">
        <v>3122</v>
      </c>
      <c r="F48" s="30" t="s">
        <v>71</v>
      </c>
      <c r="G48" s="30" t="s">
        <v>44</v>
      </c>
      <c r="H48" s="34">
        <v>34111821</v>
      </c>
      <c r="I48" s="34">
        <v>23148959</v>
      </c>
      <c r="J48" s="34">
        <v>1504942</v>
      </c>
      <c r="K48" s="34">
        <v>247840</v>
      </c>
      <c r="L48" s="34">
        <v>284000</v>
      </c>
      <c r="M48" s="34">
        <v>8512781</v>
      </c>
      <c r="N48" s="34">
        <v>246539</v>
      </c>
      <c r="O48" s="34">
        <v>166760</v>
      </c>
      <c r="P48" s="35">
        <v>34.659300000000002</v>
      </c>
      <c r="Q48" s="35">
        <v>30.773</v>
      </c>
      <c r="R48" s="35">
        <v>3.8862999999999999</v>
      </c>
      <c r="S48" s="19">
        <f>[1]OON!AW48</f>
        <v>0</v>
      </c>
      <c r="T48" s="34"/>
      <c r="U48" s="34"/>
      <c r="V48" s="34"/>
      <c r="W48" s="34"/>
      <c r="X48" s="34"/>
      <c r="Y48" s="34"/>
      <c r="Z48" s="34">
        <f>SUM(S48:Y48)</f>
        <v>0</v>
      </c>
      <c r="AA48" s="19">
        <f>[1]OON!AX48*-1</f>
        <v>0</v>
      </c>
      <c r="AB48" s="34"/>
      <c r="AC48" s="34"/>
      <c r="AD48" s="34"/>
      <c r="AE48" s="34">
        <f>SUM(AA48:AD48)</f>
        <v>0</v>
      </c>
      <c r="AF48" s="19"/>
      <c r="AG48" s="19">
        <f>[1]OON!AW48</f>
        <v>0</v>
      </c>
      <c r="AH48" s="19">
        <f>[1]OON!AR48</f>
        <v>0</v>
      </c>
      <c r="AI48" s="34">
        <f>SUM(AF48:AH48)</f>
        <v>0</v>
      </c>
      <c r="AJ48" s="19">
        <f>[1]OON!AX48</f>
        <v>0</v>
      </c>
      <c r="AK48" s="19"/>
      <c r="AL48" s="34">
        <f>SUM(AJ48:AK48)</f>
        <v>0</v>
      </c>
      <c r="AM48" s="34">
        <f>Z48+AE48+AI48+AL48</f>
        <v>0</v>
      </c>
      <c r="AN48" s="19">
        <f t="shared" ref="AN48:AN50" si="144">ROUND((Z48+AE48+AF48+AG48+AJ48)*33.8%,0)</f>
        <v>0</v>
      </c>
      <c r="AO48" s="34">
        <f>ROUND((Z48+AE48)*1%,0)</f>
        <v>0</v>
      </c>
      <c r="AP48" s="34"/>
      <c r="AQ48" s="34"/>
      <c r="AR48" s="34"/>
      <c r="AS48" s="34">
        <f>AP48+AQ48+AR48</f>
        <v>0</v>
      </c>
      <c r="AT48" s="20">
        <f>[1]OON!BB48</f>
        <v>0</v>
      </c>
      <c r="AU48" s="20">
        <f>[1]OON!BC48</f>
        <v>0</v>
      </c>
      <c r="AV48" s="35"/>
      <c r="AW48" s="35"/>
      <c r="AX48" s="35"/>
      <c r="AY48" s="35"/>
      <c r="AZ48" s="35"/>
      <c r="BA48" s="35"/>
      <c r="BB48" s="35"/>
      <c r="BC48" s="35">
        <f>AT48+AV48+AW48+AZ48+BB48+AX48</f>
        <v>0</v>
      </c>
      <c r="BD48" s="35">
        <f>AU48+BA48+AY48</f>
        <v>0</v>
      </c>
      <c r="BE48" s="35">
        <f>BC48+BD48</f>
        <v>0</v>
      </c>
      <c r="BF48" s="19">
        <f t="shared" ref="BF48:BF50" si="145">BG48+BH48+BI48+BJ48+BK48+BL48+BM48</f>
        <v>34111821</v>
      </c>
      <c r="BG48" s="19">
        <f t="shared" ref="BG48:BG50" si="146">I48+Z48</f>
        <v>23148959</v>
      </c>
      <c r="BH48" s="19">
        <f t="shared" ref="BH48:BH50" si="147">J48+AE48</f>
        <v>1504942</v>
      </c>
      <c r="BI48" s="19">
        <f t="shared" ref="BI48:BI50" si="148">K48+AI48</f>
        <v>247840</v>
      </c>
      <c r="BJ48" s="19">
        <f t="shared" ref="BJ48:BJ50" si="149">L48+AL48</f>
        <v>284000</v>
      </c>
      <c r="BK48" s="19">
        <f t="shared" ref="BK48:BL50" si="150">M48+AN48</f>
        <v>8512781</v>
      </c>
      <c r="BL48" s="19">
        <f t="shared" si="150"/>
        <v>246539</v>
      </c>
      <c r="BM48" s="20">
        <f t="shared" ref="BM48:BM50" si="151">O48+AS48</f>
        <v>166760</v>
      </c>
      <c r="BN48" s="20">
        <f t="shared" ref="BN48:BN50" si="152">BO48+BP48</f>
        <v>34.659300000000002</v>
      </c>
      <c r="BO48" s="20">
        <f t="shared" ref="BO48:BP50" si="153">Q48+BC48</f>
        <v>30.773</v>
      </c>
      <c r="BP48" s="20">
        <f t="shared" si="153"/>
        <v>3.8862999999999999</v>
      </c>
    </row>
    <row r="49" spans="1:68" outlineLevel="2">
      <c r="A49" s="16">
        <v>1413</v>
      </c>
      <c r="B49" s="13">
        <v>600020380</v>
      </c>
      <c r="C49" s="17">
        <v>60252511</v>
      </c>
      <c r="D49" s="18" t="s">
        <v>73</v>
      </c>
      <c r="E49" s="13">
        <v>3122</v>
      </c>
      <c r="F49" s="13" t="s">
        <v>45</v>
      </c>
      <c r="G49" s="13" t="s">
        <v>46</v>
      </c>
      <c r="H49" s="19">
        <v>34623</v>
      </c>
      <c r="I49" s="19">
        <v>24757</v>
      </c>
      <c r="J49" s="19">
        <v>0</v>
      </c>
      <c r="K49" s="19">
        <v>0</v>
      </c>
      <c r="L49" s="19">
        <v>0</v>
      </c>
      <c r="M49" s="19">
        <v>8368</v>
      </c>
      <c r="N49" s="19">
        <v>248</v>
      </c>
      <c r="O49" s="19">
        <v>1250</v>
      </c>
      <c r="P49" s="20">
        <v>0</v>
      </c>
      <c r="Q49" s="20">
        <v>0</v>
      </c>
      <c r="R49" s="20">
        <v>0</v>
      </c>
      <c r="S49" s="19">
        <f>[1]OON!AW49</f>
        <v>0</v>
      </c>
      <c r="T49" s="19"/>
      <c r="U49" s="19"/>
      <c r="V49" s="19"/>
      <c r="W49" s="19"/>
      <c r="X49" s="19"/>
      <c r="Y49" s="34"/>
      <c r="Z49" s="19">
        <f>SUM(S49:Y49)</f>
        <v>0</v>
      </c>
      <c r="AA49" s="19">
        <f>[1]OON!AX49*-1</f>
        <v>0</v>
      </c>
      <c r="AB49" s="34"/>
      <c r="AC49" s="34"/>
      <c r="AD49" s="34"/>
      <c r="AE49" s="19">
        <f>SUM(AA49:AD49)</f>
        <v>0</v>
      </c>
      <c r="AF49" s="19"/>
      <c r="AG49" s="19">
        <f>[1]OON!AW49</f>
        <v>0</v>
      </c>
      <c r="AH49" s="19">
        <f>[1]OON!AR49</f>
        <v>0</v>
      </c>
      <c r="AI49" s="19">
        <f>SUM(AF49:AH49)</f>
        <v>0</v>
      </c>
      <c r="AJ49" s="19">
        <f>[1]OON!AX49</f>
        <v>0</v>
      </c>
      <c r="AK49" s="19"/>
      <c r="AL49" s="19">
        <f>SUM(AJ49:AK49)</f>
        <v>0</v>
      </c>
      <c r="AM49" s="19">
        <f>Z49+AE49+AI49+AL49</f>
        <v>0</v>
      </c>
      <c r="AN49" s="19">
        <f t="shared" si="144"/>
        <v>0</v>
      </c>
      <c r="AO49" s="19">
        <f>ROUND((Z49+AE49)*1%,0)</f>
        <v>0</v>
      </c>
      <c r="AP49" s="19"/>
      <c r="AQ49" s="19"/>
      <c r="AR49" s="19"/>
      <c r="AS49" s="19">
        <f>AP49+AQ49+AR49</f>
        <v>0</v>
      </c>
      <c r="AT49" s="20"/>
      <c r="AU49" s="20"/>
      <c r="AV49" s="20"/>
      <c r="AW49" s="20"/>
      <c r="AX49" s="20"/>
      <c r="AY49" s="20"/>
      <c r="AZ49" s="20"/>
      <c r="BA49" s="20"/>
      <c r="BB49" s="20"/>
      <c r="BC49" s="20">
        <f>AT49+AV49+AW49+AZ49+BB49+AX49</f>
        <v>0</v>
      </c>
      <c r="BD49" s="20">
        <f>AU49+BA49+AY49</f>
        <v>0</v>
      </c>
      <c r="BE49" s="20">
        <f>BC49+BD49</f>
        <v>0</v>
      </c>
      <c r="BF49" s="19">
        <f t="shared" si="145"/>
        <v>34623</v>
      </c>
      <c r="BG49" s="19">
        <f t="shared" si="146"/>
        <v>24757</v>
      </c>
      <c r="BH49" s="19">
        <f t="shared" si="147"/>
        <v>0</v>
      </c>
      <c r="BI49" s="19">
        <f t="shared" si="148"/>
        <v>0</v>
      </c>
      <c r="BJ49" s="19">
        <f t="shared" si="149"/>
        <v>0</v>
      </c>
      <c r="BK49" s="19">
        <f t="shared" si="150"/>
        <v>8368</v>
      </c>
      <c r="BL49" s="19">
        <f t="shared" si="150"/>
        <v>248</v>
      </c>
      <c r="BM49" s="20">
        <f t="shared" si="151"/>
        <v>1250</v>
      </c>
      <c r="BN49" s="20">
        <f t="shared" si="152"/>
        <v>0</v>
      </c>
      <c r="BO49" s="20">
        <f t="shared" si="153"/>
        <v>0</v>
      </c>
      <c r="BP49" s="20">
        <f t="shared" si="153"/>
        <v>0</v>
      </c>
    </row>
    <row r="50" spans="1:68" outlineLevel="2">
      <c r="A50" s="16">
        <v>1413</v>
      </c>
      <c r="B50" s="13">
        <v>600020380</v>
      </c>
      <c r="C50" s="17">
        <v>60252511</v>
      </c>
      <c r="D50" s="18" t="s">
        <v>73</v>
      </c>
      <c r="E50" s="21">
        <v>3150</v>
      </c>
      <c r="F50" s="21" t="s">
        <v>74</v>
      </c>
      <c r="G50" s="21" t="s">
        <v>44</v>
      </c>
      <c r="H50" s="19">
        <v>4274139</v>
      </c>
      <c r="I50" s="19">
        <v>3061839</v>
      </c>
      <c r="J50" s="19">
        <v>52629</v>
      </c>
      <c r="K50" s="19">
        <v>0</v>
      </c>
      <c r="L50" s="19">
        <v>33000</v>
      </c>
      <c r="M50" s="19">
        <v>1063844</v>
      </c>
      <c r="N50" s="19">
        <v>31145</v>
      </c>
      <c r="O50" s="19">
        <v>31682</v>
      </c>
      <c r="P50" s="20">
        <v>4.5354999999999999</v>
      </c>
      <c r="Q50" s="20">
        <v>4.38</v>
      </c>
      <c r="R50" s="20">
        <v>0.1555</v>
      </c>
      <c r="S50" s="19">
        <f>[1]OON!AW50</f>
        <v>0</v>
      </c>
      <c r="T50" s="50"/>
      <c r="U50" s="50"/>
      <c r="V50" s="50"/>
      <c r="W50" s="50"/>
      <c r="X50" s="50"/>
      <c r="Y50" s="52"/>
      <c r="Z50" s="19">
        <f>SUM(S50:Y50)</f>
        <v>0</v>
      </c>
      <c r="AA50" s="19">
        <f>[1]OON!AX50*-1</f>
        <v>0</v>
      </c>
      <c r="AB50" s="52"/>
      <c r="AC50" s="52"/>
      <c r="AD50" s="52"/>
      <c r="AE50" s="19">
        <f>SUM(AA50:AD50)</f>
        <v>0</v>
      </c>
      <c r="AF50" s="19"/>
      <c r="AG50" s="19">
        <f>[1]OON!AW50</f>
        <v>0</v>
      </c>
      <c r="AH50" s="19">
        <f>[1]OON!AR50</f>
        <v>0</v>
      </c>
      <c r="AI50" s="19">
        <f>SUM(AF50:AH50)</f>
        <v>0</v>
      </c>
      <c r="AJ50" s="19">
        <f>[1]OON!AX50</f>
        <v>0</v>
      </c>
      <c r="AK50" s="19"/>
      <c r="AL50" s="19">
        <f>SUM(AJ50:AK50)</f>
        <v>0</v>
      </c>
      <c r="AM50" s="19">
        <f>Z50+AE50+AI50+AL50</f>
        <v>0</v>
      </c>
      <c r="AN50" s="19">
        <f t="shared" si="144"/>
        <v>0</v>
      </c>
      <c r="AO50" s="19">
        <f>ROUND((Z50+AE50)*1%,0)</f>
        <v>0</v>
      </c>
      <c r="AP50" s="50"/>
      <c r="AQ50" s="50"/>
      <c r="AR50" s="50"/>
      <c r="AS50" s="19">
        <f>AP50+AQ50+AR50</f>
        <v>0</v>
      </c>
      <c r="AT50" s="20">
        <f>[1]OON!BB50</f>
        <v>0</v>
      </c>
      <c r="AU50" s="20">
        <f>[1]OON!BC50</f>
        <v>0</v>
      </c>
      <c r="AV50" s="20"/>
      <c r="AW50" s="20"/>
      <c r="AX50" s="20"/>
      <c r="AY50" s="20"/>
      <c r="AZ50" s="20"/>
      <c r="BA50" s="20"/>
      <c r="BB50" s="20"/>
      <c r="BC50" s="20">
        <f>AT50+AV50+AW50+AZ50+BB50+AX50</f>
        <v>0</v>
      </c>
      <c r="BD50" s="20">
        <f>AU50+BA50+AY50</f>
        <v>0</v>
      </c>
      <c r="BE50" s="20">
        <f>BC50+BD50</f>
        <v>0</v>
      </c>
      <c r="BF50" s="19">
        <f t="shared" si="145"/>
        <v>4274139</v>
      </c>
      <c r="BG50" s="19">
        <f t="shared" si="146"/>
        <v>3061839</v>
      </c>
      <c r="BH50" s="19">
        <f t="shared" si="147"/>
        <v>52629</v>
      </c>
      <c r="BI50" s="19">
        <f t="shared" si="148"/>
        <v>0</v>
      </c>
      <c r="BJ50" s="19">
        <f t="shared" si="149"/>
        <v>33000</v>
      </c>
      <c r="BK50" s="19">
        <f t="shared" si="150"/>
        <v>1063844</v>
      </c>
      <c r="BL50" s="19">
        <f t="shared" si="150"/>
        <v>31145</v>
      </c>
      <c r="BM50" s="20">
        <f t="shared" si="151"/>
        <v>31682</v>
      </c>
      <c r="BN50" s="20">
        <f t="shared" si="152"/>
        <v>4.5354999999999999</v>
      </c>
      <c r="BO50" s="20">
        <f t="shared" si="153"/>
        <v>4.38</v>
      </c>
      <c r="BP50" s="20">
        <f t="shared" si="153"/>
        <v>0.1555</v>
      </c>
    </row>
    <row r="51" spans="1:68" outlineLevel="1">
      <c r="A51" s="22"/>
      <c r="B51" s="23"/>
      <c r="C51" s="24"/>
      <c r="D51" s="25" t="s">
        <v>75</v>
      </c>
      <c r="E51" s="26"/>
      <c r="F51" s="26"/>
      <c r="G51" s="26"/>
      <c r="H51" s="27">
        <v>38420583</v>
      </c>
      <c r="I51" s="27">
        <v>26235555</v>
      </c>
      <c r="J51" s="27">
        <v>1557571</v>
      </c>
      <c r="K51" s="27">
        <v>247840</v>
      </c>
      <c r="L51" s="27">
        <v>317000</v>
      </c>
      <c r="M51" s="27">
        <v>9584993</v>
      </c>
      <c r="N51" s="27">
        <v>277932</v>
      </c>
      <c r="O51" s="27">
        <v>199692</v>
      </c>
      <c r="P51" s="28">
        <v>39.194800000000001</v>
      </c>
      <c r="Q51" s="28">
        <v>35.152999999999999</v>
      </c>
      <c r="R51" s="28">
        <v>4.0418000000000003</v>
      </c>
      <c r="S51" s="27">
        <f t="shared" ref="S51:AM51" si="154">SUM(S48:S50)</f>
        <v>0</v>
      </c>
      <c r="T51" s="51">
        <f t="shared" si="154"/>
        <v>0</v>
      </c>
      <c r="U51" s="51">
        <f t="shared" si="154"/>
        <v>0</v>
      </c>
      <c r="V51" s="51">
        <f t="shared" si="154"/>
        <v>0</v>
      </c>
      <c r="W51" s="51">
        <f t="shared" si="154"/>
        <v>0</v>
      </c>
      <c r="X51" s="51">
        <f t="shared" si="154"/>
        <v>0</v>
      </c>
      <c r="Y51" s="51">
        <f t="shared" si="154"/>
        <v>0</v>
      </c>
      <c r="Z51" s="27">
        <f t="shared" si="154"/>
        <v>0</v>
      </c>
      <c r="AA51" s="51">
        <f t="shared" si="154"/>
        <v>0</v>
      </c>
      <c r="AB51" s="51">
        <f t="shared" si="154"/>
        <v>0</v>
      </c>
      <c r="AC51" s="51">
        <f t="shared" si="154"/>
        <v>0</v>
      </c>
      <c r="AD51" s="51">
        <f t="shared" si="154"/>
        <v>0</v>
      </c>
      <c r="AE51" s="27">
        <f t="shared" si="154"/>
        <v>0</v>
      </c>
      <c r="AF51" s="27">
        <f t="shared" si="154"/>
        <v>0</v>
      </c>
      <c r="AG51" s="27">
        <f t="shared" si="154"/>
        <v>0</v>
      </c>
      <c r="AH51" s="27">
        <f t="shared" si="154"/>
        <v>0</v>
      </c>
      <c r="AI51" s="27">
        <f t="shared" si="154"/>
        <v>0</v>
      </c>
      <c r="AJ51" s="27">
        <f t="shared" si="154"/>
        <v>0</v>
      </c>
      <c r="AK51" s="27">
        <f t="shared" si="154"/>
        <v>0</v>
      </c>
      <c r="AL51" s="27">
        <f t="shared" si="154"/>
        <v>0</v>
      </c>
      <c r="AM51" s="27">
        <f t="shared" si="154"/>
        <v>0</v>
      </c>
      <c r="AN51" s="27">
        <f t="shared" ref="AN51:BP51" si="155">SUM(AN48:AN50)</f>
        <v>0</v>
      </c>
      <c r="AO51" s="27">
        <f t="shared" si="155"/>
        <v>0</v>
      </c>
      <c r="AP51" s="51">
        <f t="shared" si="155"/>
        <v>0</v>
      </c>
      <c r="AQ51" s="51">
        <f t="shared" si="155"/>
        <v>0</v>
      </c>
      <c r="AR51" s="51">
        <f t="shared" si="155"/>
        <v>0</v>
      </c>
      <c r="AS51" s="27">
        <f t="shared" si="155"/>
        <v>0</v>
      </c>
      <c r="AT51" s="28">
        <f t="shared" si="155"/>
        <v>0</v>
      </c>
      <c r="AU51" s="28">
        <f t="shared" si="155"/>
        <v>0</v>
      </c>
      <c r="AV51" s="28">
        <f t="shared" si="155"/>
        <v>0</v>
      </c>
      <c r="AW51" s="28">
        <f t="shared" si="155"/>
        <v>0</v>
      </c>
      <c r="AX51" s="28">
        <f t="shared" si="155"/>
        <v>0</v>
      </c>
      <c r="AY51" s="28">
        <f t="shared" si="155"/>
        <v>0</v>
      </c>
      <c r="AZ51" s="28">
        <f t="shared" si="155"/>
        <v>0</v>
      </c>
      <c r="BA51" s="28">
        <f t="shared" si="155"/>
        <v>0</v>
      </c>
      <c r="BB51" s="28">
        <f t="shared" si="155"/>
        <v>0</v>
      </c>
      <c r="BC51" s="28">
        <f t="shared" si="155"/>
        <v>0</v>
      </c>
      <c r="BD51" s="28">
        <f t="shared" si="155"/>
        <v>0</v>
      </c>
      <c r="BE51" s="28">
        <f t="shared" si="155"/>
        <v>0</v>
      </c>
      <c r="BF51" s="27">
        <f t="shared" si="155"/>
        <v>38420583</v>
      </c>
      <c r="BG51" s="27">
        <f t="shared" si="155"/>
        <v>26235555</v>
      </c>
      <c r="BH51" s="27">
        <f t="shared" si="155"/>
        <v>1557571</v>
      </c>
      <c r="BI51" s="27">
        <f t="shared" si="155"/>
        <v>247840</v>
      </c>
      <c r="BJ51" s="27">
        <f t="shared" si="155"/>
        <v>317000</v>
      </c>
      <c r="BK51" s="27">
        <f t="shared" si="155"/>
        <v>9584993</v>
      </c>
      <c r="BL51" s="28">
        <f t="shared" si="155"/>
        <v>277932</v>
      </c>
      <c r="BM51" s="28">
        <f t="shared" si="155"/>
        <v>199692</v>
      </c>
      <c r="BN51" s="28">
        <f t="shared" si="155"/>
        <v>39.194800000000001</v>
      </c>
      <c r="BO51" s="28">
        <f t="shared" si="155"/>
        <v>35.152999999999999</v>
      </c>
      <c r="BP51" s="28">
        <f t="shared" si="155"/>
        <v>4.0418000000000003</v>
      </c>
    </row>
    <row r="52" spans="1:68" outlineLevel="2">
      <c r="A52" s="29">
        <v>1414</v>
      </c>
      <c r="B52" s="30">
        <v>600010571</v>
      </c>
      <c r="C52" s="31">
        <v>46747966</v>
      </c>
      <c r="D52" s="32" t="s">
        <v>76</v>
      </c>
      <c r="E52" s="30">
        <v>3122</v>
      </c>
      <c r="F52" s="30" t="s">
        <v>71</v>
      </c>
      <c r="G52" s="30" t="s">
        <v>44</v>
      </c>
      <c r="H52" s="34">
        <v>40320689</v>
      </c>
      <c r="I52" s="34">
        <v>27634172</v>
      </c>
      <c r="J52" s="34">
        <v>2001244</v>
      </c>
      <c r="K52" s="34">
        <v>87600</v>
      </c>
      <c r="L52" s="34">
        <v>20000</v>
      </c>
      <c r="M52" s="34">
        <v>10053139</v>
      </c>
      <c r="N52" s="34">
        <v>296354</v>
      </c>
      <c r="O52" s="34">
        <v>228180</v>
      </c>
      <c r="P52" s="35">
        <v>42.094300000000004</v>
      </c>
      <c r="Q52" s="35">
        <v>36.784800000000004</v>
      </c>
      <c r="R52" s="35">
        <v>5.3095000000000008</v>
      </c>
      <c r="S52" s="19">
        <f>[1]OON!AW52</f>
        <v>0</v>
      </c>
      <c r="T52" s="34"/>
      <c r="U52" s="34"/>
      <c r="V52" s="34"/>
      <c r="W52" s="34"/>
      <c r="X52" s="34"/>
      <c r="Y52" s="34"/>
      <c r="Z52" s="34">
        <f>SUM(S52:Y52)</f>
        <v>0</v>
      </c>
      <c r="AA52" s="19">
        <f>[1]OON!AX52*-1</f>
        <v>0</v>
      </c>
      <c r="AB52" s="34"/>
      <c r="AC52" s="34"/>
      <c r="AD52" s="34"/>
      <c r="AE52" s="34">
        <f>SUM(AA52:AD52)</f>
        <v>0</v>
      </c>
      <c r="AF52" s="19"/>
      <c r="AG52" s="19">
        <f>[1]OON!AW52</f>
        <v>0</v>
      </c>
      <c r="AH52" s="19">
        <f>[1]OON!AR52</f>
        <v>0</v>
      </c>
      <c r="AI52" s="34">
        <f>SUM(AF52:AH52)</f>
        <v>0</v>
      </c>
      <c r="AJ52" s="19">
        <f>[1]OON!AX52</f>
        <v>0</v>
      </c>
      <c r="AK52" s="19"/>
      <c r="AL52" s="34">
        <f>SUM(AJ52:AK52)</f>
        <v>0</v>
      </c>
      <c r="AM52" s="34">
        <f>Z52+AE52+AI52+AL52</f>
        <v>0</v>
      </c>
      <c r="AN52" s="19">
        <f t="shared" ref="AN52:AN53" si="156">ROUND((Z52+AE52+AF52+AG52+AJ52)*33.8%,0)</f>
        <v>0</v>
      </c>
      <c r="AO52" s="34">
        <f>ROUND((Z52+AE52)*1%,0)</f>
        <v>0</v>
      </c>
      <c r="AP52" s="34"/>
      <c r="AQ52" s="34"/>
      <c r="AR52" s="34"/>
      <c r="AS52" s="34">
        <f>AP52+AQ52+AR52</f>
        <v>0</v>
      </c>
      <c r="AT52" s="20">
        <f>[1]OON!BB52</f>
        <v>0</v>
      </c>
      <c r="AU52" s="20">
        <f>[1]OON!BC52</f>
        <v>0</v>
      </c>
      <c r="AV52" s="35"/>
      <c r="AW52" s="35"/>
      <c r="AX52" s="35"/>
      <c r="AY52" s="35"/>
      <c r="AZ52" s="35"/>
      <c r="BA52" s="35"/>
      <c r="BB52" s="35"/>
      <c r="BC52" s="35">
        <f>AT52+AV52+AW52+AZ52+BB52+AX52</f>
        <v>0</v>
      </c>
      <c r="BD52" s="35">
        <f>AU52+BA52+AY52</f>
        <v>0</v>
      </c>
      <c r="BE52" s="35">
        <f>BC52+BD52</f>
        <v>0</v>
      </c>
      <c r="BF52" s="19">
        <f t="shared" ref="BF52:BF53" si="157">BG52+BH52+BI52+BJ52+BK52+BL52+BM52</f>
        <v>40320689</v>
      </c>
      <c r="BG52" s="19">
        <f t="shared" ref="BG52:BG53" si="158">I52+Z52</f>
        <v>27634172</v>
      </c>
      <c r="BH52" s="19">
        <f t="shared" ref="BH52:BH53" si="159">J52+AE52</f>
        <v>2001244</v>
      </c>
      <c r="BI52" s="19">
        <f t="shared" ref="BI52:BI53" si="160">K52+AI52</f>
        <v>87600</v>
      </c>
      <c r="BJ52" s="19">
        <f t="shared" ref="BJ52:BJ53" si="161">L52+AL52</f>
        <v>20000</v>
      </c>
      <c r="BK52" s="19">
        <f t="shared" ref="BK52:BL53" si="162">M52+AN52</f>
        <v>10053139</v>
      </c>
      <c r="BL52" s="19">
        <f t="shared" si="162"/>
        <v>296354</v>
      </c>
      <c r="BM52" s="20">
        <f t="shared" ref="BM52:BM53" si="163">O52+AS52</f>
        <v>228180</v>
      </c>
      <c r="BN52" s="20">
        <f t="shared" ref="BN52:BN53" si="164">BO52+BP52</f>
        <v>42.094300000000004</v>
      </c>
      <c r="BO52" s="20">
        <f t="shared" ref="BO52:BP53" si="165">Q52+BC52</f>
        <v>36.784800000000004</v>
      </c>
      <c r="BP52" s="20">
        <f t="shared" si="165"/>
        <v>5.3095000000000008</v>
      </c>
    </row>
    <row r="53" spans="1:68" outlineLevel="2">
      <c r="A53" s="16">
        <v>1414</v>
      </c>
      <c r="B53" s="13">
        <v>600010571</v>
      </c>
      <c r="C53" s="17">
        <v>46747966</v>
      </c>
      <c r="D53" s="18" t="s">
        <v>76</v>
      </c>
      <c r="E53" s="13">
        <v>3122</v>
      </c>
      <c r="F53" s="13" t="s">
        <v>45</v>
      </c>
      <c r="G53" s="13" t="s">
        <v>46</v>
      </c>
      <c r="H53" s="19">
        <v>728934</v>
      </c>
      <c r="I53" s="19">
        <v>540752</v>
      </c>
      <c r="J53" s="19">
        <v>0</v>
      </c>
      <c r="K53" s="19">
        <v>0</v>
      </c>
      <c r="L53" s="19">
        <v>0</v>
      </c>
      <c r="M53" s="19">
        <v>182774</v>
      </c>
      <c r="N53" s="19">
        <v>5408</v>
      </c>
      <c r="O53" s="19">
        <v>0</v>
      </c>
      <c r="P53" s="20">
        <v>1.63</v>
      </c>
      <c r="Q53" s="20">
        <v>1.63</v>
      </c>
      <c r="R53" s="20">
        <v>0</v>
      </c>
      <c r="S53" s="19">
        <f>[1]OON!AW53</f>
        <v>0</v>
      </c>
      <c r="T53" s="19"/>
      <c r="U53" s="19">
        <v>-216301</v>
      </c>
      <c r="V53" s="19"/>
      <c r="W53" s="19"/>
      <c r="X53" s="19"/>
      <c r="Y53" s="34"/>
      <c r="Z53" s="19">
        <f>SUM(S53:Y53)</f>
        <v>-216301</v>
      </c>
      <c r="AA53" s="19">
        <f>[1]OON!AX53*-1</f>
        <v>0</v>
      </c>
      <c r="AB53" s="34"/>
      <c r="AC53" s="34"/>
      <c r="AD53" s="34"/>
      <c r="AE53" s="19">
        <f>SUM(AA53:AD53)</f>
        <v>0</v>
      </c>
      <c r="AF53" s="19"/>
      <c r="AG53" s="19">
        <f>[1]OON!AW53</f>
        <v>0</v>
      </c>
      <c r="AH53" s="19">
        <f>[1]OON!AR53</f>
        <v>0</v>
      </c>
      <c r="AI53" s="19">
        <f>SUM(AF53:AH53)</f>
        <v>0</v>
      </c>
      <c r="AJ53" s="19">
        <f>[1]OON!AX53</f>
        <v>0</v>
      </c>
      <c r="AK53" s="19"/>
      <c r="AL53" s="19">
        <f>SUM(AJ53:AK53)</f>
        <v>0</v>
      </c>
      <c r="AM53" s="19">
        <f>Z53+AE53+AI53+AL53</f>
        <v>-216301</v>
      </c>
      <c r="AN53" s="19">
        <f t="shared" si="156"/>
        <v>-73110</v>
      </c>
      <c r="AO53" s="19">
        <f>ROUND((Z53+AE53)*1%,0)</f>
        <v>-2163</v>
      </c>
      <c r="AP53" s="19"/>
      <c r="AQ53" s="19"/>
      <c r="AR53" s="19"/>
      <c r="AS53" s="19">
        <f>AP53+AQ53+AR53</f>
        <v>0</v>
      </c>
      <c r="AT53" s="20"/>
      <c r="AU53" s="20"/>
      <c r="AV53" s="20"/>
      <c r="AW53" s="20">
        <v>-0.57999999999999996</v>
      </c>
      <c r="AX53" s="20"/>
      <c r="AY53" s="20"/>
      <c r="AZ53" s="20"/>
      <c r="BA53" s="20"/>
      <c r="BB53" s="20"/>
      <c r="BC53" s="20">
        <f>AT53+AV53+AW53+AZ53+BB53+AX53</f>
        <v>-0.57999999999999996</v>
      </c>
      <c r="BD53" s="20">
        <f>AU53+BA53+AY53</f>
        <v>0</v>
      </c>
      <c r="BE53" s="20">
        <f>BC53+BD53</f>
        <v>-0.57999999999999996</v>
      </c>
      <c r="BF53" s="19">
        <f t="shared" si="157"/>
        <v>437360</v>
      </c>
      <c r="BG53" s="19">
        <f t="shared" si="158"/>
        <v>324451</v>
      </c>
      <c r="BH53" s="19">
        <f t="shared" si="159"/>
        <v>0</v>
      </c>
      <c r="BI53" s="19">
        <f t="shared" si="160"/>
        <v>0</v>
      </c>
      <c r="BJ53" s="19">
        <f t="shared" si="161"/>
        <v>0</v>
      </c>
      <c r="BK53" s="19">
        <f t="shared" si="162"/>
        <v>109664</v>
      </c>
      <c r="BL53" s="19">
        <f t="shared" si="162"/>
        <v>3245</v>
      </c>
      <c r="BM53" s="20">
        <f t="shared" si="163"/>
        <v>0</v>
      </c>
      <c r="BN53" s="20">
        <f t="shared" si="164"/>
        <v>1.0499999999999998</v>
      </c>
      <c r="BO53" s="20">
        <f t="shared" si="165"/>
        <v>1.0499999999999998</v>
      </c>
      <c r="BP53" s="20">
        <f t="shared" si="165"/>
        <v>0</v>
      </c>
    </row>
    <row r="54" spans="1:68" outlineLevel="1">
      <c r="A54" s="22"/>
      <c r="B54" s="23"/>
      <c r="C54" s="24"/>
      <c r="D54" s="25" t="s">
        <v>77</v>
      </c>
      <c r="E54" s="23"/>
      <c r="F54" s="23"/>
      <c r="G54" s="23"/>
      <c r="H54" s="27">
        <v>41049623</v>
      </c>
      <c r="I54" s="27">
        <v>28174924</v>
      </c>
      <c r="J54" s="27">
        <v>2001244</v>
      </c>
      <c r="K54" s="27">
        <v>87600</v>
      </c>
      <c r="L54" s="27">
        <v>20000</v>
      </c>
      <c r="M54" s="27">
        <v>10235913</v>
      </c>
      <c r="N54" s="27">
        <v>301762</v>
      </c>
      <c r="O54" s="27">
        <v>228180</v>
      </c>
      <c r="P54" s="28">
        <v>43.724300000000007</v>
      </c>
      <c r="Q54" s="28">
        <v>38.414800000000007</v>
      </c>
      <c r="R54" s="28">
        <v>5.3095000000000008</v>
      </c>
      <c r="S54" s="27">
        <f t="shared" ref="S54:AM54" si="166">SUM(S52:S53)</f>
        <v>0</v>
      </c>
      <c r="T54" s="27">
        <f t="shared" si="166"/>
        <v>0</v>
      </c>
      <c r="U54" s="27">
        <f t="shared" si="166"/>
        <v>-216301</v>
      </c>
      <c r="V54" s="27">
        <f t="shared" si="166"/>
        <v>0</v>
      </c>
      <c r="W54" s="27">
        <f t="shared" si="166"/>
        <v>0</v>
      </c>
      <c r="X54" s="27">
        <f t="shared" si="166"/>
        <v>0</v>
      </c>
      <c r="Y54" s="27">
        <f t="shared" si="166"/>
        <v>0</v>
      </c>
      <c r="Z54" s="27">
        <f t="shared" si="166"/>
        <v>-216301</v>
      </c>
      <c r="AA54" s="27">
        <f t="shared" si="166"/>
        <v>0</v>
      </c>
      <c r="AB54" s="27">
        <f t="shared" si="166"/>
        <v>0</v>
      </c>
      <c r="AC54" s="27">
        <f t="shared" si="166"/>
        <v>0</v>
      </c>
      <c r="AD54" s="27">
        <f t="shared" si="166"/>
        <v>0</v>
      </c>
      <c r="AE54" s="27">
        <f t="shared" si="166"/>
        <v>0</v>
      </c>
      <c r="AF54" s="27">
        <f t="shared" si="166"/>
        <v>0</v>
      </c>
      <c r="AG54" s="27">
        <f t="shared" si="166"/>
        <v>0</v>
      </c>
      <c r="AH54" s="27">
        <f t="shared" si="166"/>
        <v>0</v>
      </c>
      <c r="AI54" s="27">
        <f t="shared" si="166"/>
        <v>0</v>
      </c>
      <c r="AJ54" s="27">
        <f t="shared" si="166"/>
        <v>0</v>
      </c>
      <c r="AK54" s="27">
        <f t="shared" si="166"/>
        <v>0</v>
      </c>
      <c r="AL54" s="27">
        <f t="shared" si="166"/>
        <v>0</v>
      </c>
      <c r="AM54" s="27">
        <f t="shared" si="166"/>
        <v>-216301</v>
      </c>
      <c r="AN54" s="27">
        <f t="shared" ref="AN54:BP54" si="167">SUM(AN52:AN53)</f>
        <v>-73110</v>
      </c>
      <c r="AO54" s="27">
        <f t="shared" si="167"/>
        <v>-2163</v>
      </c>
      <c r="AP54" s="27">
        <f t="shared" si="167"/>
        <v>0</v>
      </c>
      <c r="AQ54" s="27">
        <f t="shared" si="167"/>
        <v>0</v>
      </c>
      <c r="AR54" s="27">
        <f t="shared" si="167"/>
        <v>0</v>
      </c>
      <c r="AS54" s="27">
        <f t="shared" si="167"/>
        <v>0</v>
      </c>
      <c r="AT54" s="28">
        <f t="shared" si="167"/>
        <v>0</v>
      </c>
      <c r="AU54" s="28">
        <f t="shared" si="167"/>
        <v>0</v>
      </c>
      <c r="AV54" s="28">
        <f t="shared" si="167"/>
        <v>0</v>
      </c>
      <c r="AW54" s="28">
        <f t="shared" si="167"/>
        <v>-0.57999999999999996</v>
      </c>
      <c r="AX54" s="28">
        <f t="shared" si="167"/>
        <v>0</v>
      </c>
      <c r="AY54" s="28">
        <f t="shared" si="167"/>
        <v>0</v>
      </c>
      <c r="AZ54" s="28">
        <f t="shared" si="167"/>
        <v>0</v>
      </c>
      <c r="BA54" s="28">
        <f t="shared" si="167"/>
        <v>0</v>
      </c>
      <c r="BB54" s="28">
        <f t="shared" si="167"/>
        <v>0</v>
      </c>
      <c r="BC54" s="28">
        <f t="shared" si="167"/>
        <v>-0.57999999999999996</v>
      </c>
      <c r="BD54" s="28">
        <f t="shared" si="167"/>
        <v>0</v>
      </c>
      <c r="BE54" s="28">
        <f t="shared" si="167"/>
        <v>-0.57999999999999996</v>
      </c>
      <c r="BF54" s="27">
        <f t="shared" si="167"/>
        <v>40758049</v>
      </c>
      <c r="BG54" s="27">
        <f t="shared" si="167"/>
        <v>27958623</v>
      </c>
      <c r="BH54" s="27">
        <f t="shared" si="167"/>
        <v>2001244</v>
      </c>
      <c r="BI54" s="27">
        <f t="shared" si="167"/>
        <v>87600</v>
      </c>
      <c r="BJ54" s="27">
        <f t="shared" si="167"/>
        <v>20000</v>
      </c>
      <c r="BK54" s="27">
        <f t="shared" si="167"/>
        <v>10162803</v>
      </c>
      <c r="BL54" s="28">
        <f t="shared" si="167"/>
        <v>299599</v>
      </c>
      <c r="BM54" s="28">
        <f t="shared" si="167"/>
        <v>228180</v>
      </c>
      <c r="BN54" s="28">
        <f t="shared" si="167"/>
        <v>43.144300000000001</v>
      </c>
      <c r="BO54" s="28">
        <f t="shared" si="167"/>
        <v>37.834800000000001</v>
      </c>
      <c r="BP54" s="28">
        <f t="shared" si="167"/>
        <v>5.3095000000000008</v>
      </c>
    </row>
    <row r="55" spans="1:68" outlineLevel="2">
      <c r="A55" s="29">
        <v>1418</v>
      </c>
      <c r="B55" s="30">
        <v>600010040</v>
      </c>
      <c r="C55" s="31">
        <v>48283142</v>
      </c>
      <c r="D55" s="32" t="s">
        <v>78</v>
      </c>
      <c r="E55" s="33">
        <v>3122</v>
      </c>
      <c r="F55" s="33" t="s">
        <v>71</v>
      </c>
      <c r="G55" s="33" t="s">
        <v>44</v>
      </c>
      <c r="H55" s="34">
        <v>39765582</v>
      </c>
      <c r="I55" s="34">
        <v>26943433</v>
      </c>
      <c r="J55" s="34">
        <v>2403527</v>
      </c>
      <c r="K55" s="34">
        <v>0</v>
      </c>
      <c r="L55" s="34">
        <v>0</v>
      </c>
      <c r="M55" s="34">
        <v>9919272</v>
      </c>
      <c r="N55" s="34">
        <v>293470</v>
      </c>
      <c r="O55" s="34">
        <v>205880</v>
      </c>
      <c r="P55" s="35">
        <v>40.329900000000002</v>
      </c>
      <c r="Q55" s="35">
        <v>33.809600000000003</v>
      </c>
      <c r="R55" s="35">
        <v>6.5203000000000007</v>
      </c>
      <c r="S55" s="19">
        <f>[1]OON!AW55</f>
        <v>0</v>
      </c>
      <c r="T55" s="52"/>
      <c r="U55" s="52"/>
      <c r="V55" s="52"/>
      <c r="W55" s="52"/>
      <c r="X55" s="52"/>
      <c r="Y55" s="52"/>
      <c r="Z55" s="34">
        <f>SUM(S55:Y55)</f>
        <v>0</v>
      </c>
      <c r="AA55" s="19">
        <f>[1]OON!AX55*-1</f>
        <v>0</v>
      </c>
      <c r="AB55" s="52"/>
      <c r="AC55" s="52"/>
      <c r="AD55" s="52"/>
      <c r="AE55" s="34">
        <f>SUM(AA55:AD55)</f>
        <v>0</v>
      </c>
      <c r="AF55" s="19"/>
      <c r="AG55" s="19">
        <f>[1]OON!AW55</f>
        <v>0</v>
      </c>
      <c r="AH55" s="19">
        <f>[1]OON!AR55</f>
        <v>0</v>
      </c>
      <c r="AI55" s="34">
        <f>SUM(AF55:AH55)</f>
        <v>0</v>
      </c>
      <c r="AJ55" s="19">
        <f>[1]OON!AX55</f>
        <v>0</v>
      </c>
      <c r="AK55" s="19"/>
      <c r="AL55" s="34">
        <f>SUM(AJ55:AK55)</f>
        <v>0</v>
      </c>
      <c r="AM55" s="34">
        <f>Z55+AE55+AI55+AL55</f>
        <v>0</v>
      </c>
      <c r="AN55" s="19">
        <f t="shared" ref="AN55:AN58" si="168">ROUND((Z55+AE55+AF55+AG55+AJ55)*33.8%,0)</f>
        <v>0</v>
      </c>
      <c r="AO55" s="34">
        <f>ROUND((Z55+AE55)*1%,0)</f>
        <v>0</v>
      </c>
      <c r="AP55" s="52"/>
      <c r="AQ55" s="52"/>
      <c r="AR55" s="52"/>
      <c r="AS55" s="34">
        <f>AP55+AQ55+AR55</f>
        <v>0</v>
      </c>
      <c r="AT55" s="20">
        <f>[1]OON!BB55</f>
        <v>0</v>
      </c>
      <c r="AU55" s="20">
        <f>[1]OON!BC55</f>
        <v>0</v>
      </c>
      <c r="AV55" s="35"/>
      <c r="AW55" s="35"/>
      <c r="AX55" s="35"/>
      <c r="AY55" s="35"/>
      <c r="AZ55" s="35"/>
      <c r="BA55" s="35"/>
      <c r="BB55" s="35"/>
      <c r="BC55" s="35">
        <f>AT55+AV55+AW55+AZ55+BB55+AX55</f>
        <v>0</v>
      </c>
      <c r="BD55" s="35">
        <f>AU55+BA55+AY55</f>
        <v>0</v>
      </c>
      <c r="BE55" s="35">
        <f>BC55+BD55</f>
        <v>0</v>
      </c>
      <c r="BF55" s="19">
        <f t="shared" ref="BF55:BF58" si="169">BG55+BH55+BI55+BJ55+BK55+BL55+BM55</f>
        <v>39765582</v>
      </c>
      <c r="BG55" s="19">
        <f t="shared" ref="BG55:BG58" si="170">I55+Z55</f>
        <v>26943433</v>
      </c>
      <c r="BH55" s="19">
        <f t="shared" ref="BH55:BH58" si="171">J55+AE55</f>
        <v>2403527</v>
      </c>
      <c r="BI55" s="19">
        <f t="shared" ref="BI55:BI58" si="172">K55+AI55</f>
        <v>0</v>
      </c>
      <c r="BJ55" s="19">
        <f t="shared" ref="BJ55:BJ58" si="173">L55+AL55</f>
        <v>0</v>
      </c>
      <c r="BK55" s="19">
        <f t="shared" ref="BK55:BL58" si="174">M55+AN55</f>
        <v>9919272</v>
      </c>
      <c r="BL55" s="19">
        <f t="shared" si="174"/>
        <v>293470</v>
      </c>
      <c r="BM55" s="20">
        <f t="shared" ref="BM55:BM58" si="175">O55+AS55</f>
        <v>205880</v>
      </c>
      <c r="BN55" s="20">
        <f t="shared" ref="BN55:BN58" si="176">BO55+BP55</f>
        <v>40.329900000000002</v>
      </c>
      <c r="BO55" s="20">
        <f t="shared" ref="BO55:BP58" si="177">Q55+BC55</f>
        <v>33.809600000000003</v>
      </c>
      <c r="BP55" s="20">
        <f t="shared" si="177"/>
        <v>6.5203000000000007</v>
      </c>
    </row>
    <row r="56" spans="1:68" outlineLevel="2">
      <c r="A56" s="16">
        <v>1418</v>
      </c>
      <c r="B56" s="13">
        <v>600010040</v>
      </c>
      <c r="C56" s="17">
        <v>48283142</v>
      </c>
      <c r="D56" s="18" t="s">
        <v>78</v>
      </c>
      <c r="E56" s="21">
        <v>3122</v>
      </c>
      <c r="F56" s="21" t="s">
        <v>45</v>
      </c>
      <c r="G56" s="21" t="s">
        <v>46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v>0</v>
      </c>
      <c r="Q56" s="20">
        <v>0</v>
      </c>
      <c r="R56" s="20">
        <v>0</v>
      </c>
      <c r="S56" s="19">
        <f>[1]OON!AW56</f>
        <v>0</v>
      </c>
      <c r="T56" s="50"/>
      <c r="U56" s="50"/>
      <c r="V56" s="50"/>
      <c r="W56" s="50"/>
      <c r="X56" s="50"/>
      <c r="Y56" s="52"/>
      <c r="Z56" s="19">
        <f>SUM(S56:Y56)</f>
        <v>0</v>
      </c>
      <c r="AA56" s="19">
        <f>[1]OON!AX56*-1</f>
        <v>0</v>
      </c>
      <c r="AB56" s="52"/>
      <c r="AC56" s="52"/>
      <c r="AD56" s="52"/>
      <c r="AE56" s="19">
        <f>SUM(AA56:AD56)</f>
        <v>0</v>
      </c>
      <c r="AF56" s="19"/>
      <c r="AG56" s="19">
        <f>[1]OON!AW56</f>
        <v>0</v>
      </c>
      <c r="AH56" s="19">
        <f>[1]OON!AR56</f>
        <v>0</v>
      </c>
      <c r="AI56" s="19">
        <f>SUM(AF56:AH56)</f>
        <v>0</v>
      </c>
      <c r="AJ56" s="19">
        <f>[1]OON!AX56</f>
        <v>0</v>
      </c>
      <c r="AK56" s="19"/>
      <c r="AL56" s="19">
        <f>SUM(AJ56:AK56)</f>
        <v>0</v>
      </c>
      <c r="AM56" s="19">
        <f>Z56+AE56+AI56+AL56</f>
        <v>0</v>
      </c>
      <c r="AN56" s="19">
        <f t="shared" si="168"/>
        <v>0</v>
      </c>
      <c r="AO56" s="19">
        <f>ROUND((Z56+AE56)*1%,0)</f>
        <v>0</v>
      </c>
      <c r="AP56" s="50"/>
      <c r="AQ56" s="50"/>
      <c r="AR56" s="50"/>
      <c r="AS56" s="19">
        <f>AP56+AQ56+AR56</f>
        <v>0</v>
      </c>
      <c r="AT56" s="20"/>
      <c r="AU56" s="20"/>
      <c r="AV56" s="20"/>
      <c r="AW56" s="20"/>
      <c r="AX56" s="20"/>
      <c r="AY56" s="20"/>
      <c r="AZ56" s="20"/>
      <c r="BA56" s="20"/>
      <c r="BB56" s="20"/>
      <c r="BC56" s="20">
        <f>AT56+AV56+AW56+AZ56+BB56+AX56</f>
        <v>0</v>
      </c>
      <c r="BD56" s="20">
        <f>AU56+BA56+AY56</f>
        <v>0</v>
      </c>
      <c r="BE56" s="20">
        <f>BC56+BD56</f>
        <v>0</v>
      </c>
      <c r="BF56" s="19">
        <f t="shared" si="169"/>
        <v>0</v>
      </c>
      <c r="BG56" s="19">
        <f t="shared" si="170"/>
        <v>0</v>
      </c>
      <c r="BH56" s="19">
        <f t="shared" si="171"/>
        <v>0</v>
      </c>
      <c r="BI56" s="19">
        <f t="shared" si="172"/>
        <v>0</v>
      </c>
      <c r="BJ56" s="19">
        <f t="shared" si="173"/>
        <v>0</v>
      </c>
      <c r="BK56" s="19">
        <f t="shared" si="174"/>
        <v>0</v>
      </c>
      <c r="BL56" s="19">
        <f t="shared" si="174"/>
        <v>0</v>
      </c>
      <c r="BM56" s="20">
        <f t="shared" si="175"/>
        <v>0</v>
      </c>
      <c r="BN56" s="20">
        <f t="shared" si="176"/>
        <v>0</v>
      </c>
      <c r="BO56" s="20">
        <f t="shared" si="177"/>
        <v>0</v>
      </c>
      <c r="BP56" s="20">
        <f t="shared" si="177"/>
        <v>0</v>
      </c>
    </row>
    <row r="57" spans="1:68" outlineLevel="2">
      <c r="A57" s="16">
        <v>1418</v>
      </c>
      <c r="B57" s="13">
        <v>600010040</v>
      </c>
      <c r="C57" s="17">
        <v>48283142</v>
      </c>
      <c r="D57" s="18" t="s">
        <v>78</v>
      </c>
      <c r="E57" s="21">
        <v>3141</v>
      </c>
      <c r="F57" s="21" t="s">
        <v>47</v>
      </c>
      <c r="G57" s="21" t="s">
        <v>46</v>
      </c>
      <c r="H57" s="19">
        <v>3091837</v>
      </c>
      <c r="I57" s="19">
        <v>0</v>
      </c>
      <c r="J57" s="19">
        <v>2276979</v>
      </c>
      <c r="K57" s="19">
        <v>0</v>
      </c>
      <c r="L57" s="19">
        <v>0</v>
      </c>
      <c r="M57" s="19">
        <v>769619</v>
      </c>
      <c r="N57" s="19">
        <v>22770</v>
      </c>
      <c r="O57" s="19">
        <v>22469</v>
      </c>
      <c r="P57" s="20">
        <v>6.83</v>
      </c>
      <c r="Q57" s="20">
        <v>0</v>
      </c>
      <c r="R57" s="20">
        <v>6.83</v>
      </c>
      <c r="S57" s="19">
        <f>[1]OON!AW57</f>
        <v>0</v>
      </c>
      <c r="T57" s="50"/>
      <c r="U57" s="50"/>
      <c r="V57" s="50"/>
      <c r="W57" s="50"/>
      <c r="X57" s="50"/>
      <c r="Y57" s="52"/>
      <c r="Z57" s="19">
        <f>SUM(S57:Y57)</f>
        <v>0</v>
      </c>
      <c r="AA57" s="19">
        <f>[1]OON!AX57*-1</f>
        <v>0</v>
      </c>
      <c r="AB57" s="52"/>
      <c r="AC57" s="52"/>
      <c r="AD57" s="52"/>
      <c r="AE57" s="19">
        <f>SUM(AA57:AD57)</f>
        <v>0</v>
      </c>
      <c r="AF57" s="19"/>
      <c r="AG57" s="19">
        <f>[1]OON!AW57</f>
        <v>0</v>
      </c>
      <c r="AH57" s="19">
        <f>[1]OON!AR57</f>
        <v>0</v>
      </c>
      <c r="AI57" s="19">
        <f>SUM(AF57:AH57)</f>
        <v>0</v>
      </c>
      <c r="AJ57" s="19">
        <f>[1]OON!AX57</f>
        <v>0</v>
      </c>
      <c r="AK57" s="19"/>
      <c r="AL57" s="19">
        <f>SUM(AJ57:AK57)</f>
        <v>0</v>
      </c>
      <c r="AM57" s="19">
        <f>Z57+AE57+AI57+AL57</f>
        <v>0</v>
      </c>
      <c r="AN57" s="19">
        <f t="shared" si="168"/>
        <v>0</v>
      </c>
      <c r="AO57" s="19">
        <f>ROUND((Z57+AE57)*1%,0)</f>
        <v>0</v>
      </c>
      <c r="AP57" s="50"/>
      <c r="AQ57" s="50"/>
      <c r="AR57" s="50"/>
      <c r="AS57" s="19">
        <f>AP57+AQ57+AR57</f>
        <v>0</v>
      </c>
      <c r="AT57" s="20"/>
      <c r="AU57" s="20">
        <f>[1]OON!BC57</f>
        <v>0</v>
      </c>
      <c r="AV57" s="20"/>
      <c r="AW57" s="20"/>
      <c r="AX57" s="20"/>
      <c r="AY57" s="20"/>
      <c r="AZ57" s="20"/>
      <c r="BA57" s="20"/>
      <c r="BB57" s="20"/>
      <c r="BC57" s="20">
        <f>AT57+AV57+AW57+AZ57+BB57+AX57</f>
        <v>0</v>
      </c>
      <c r="BD57" s="20">
        <f>AU57+BA57+AY57</f>
        <v>0</v>
      </c>
      <c r="BE57" s="20">
        <f>BC57+BD57</f>
        <v>0</v>
      </c>
      <c r="BF57" s="19">
        <f t="shared" si="169"/>
        <v>3091837</v>
      </c>
      <c r="BG57" s="19">
        <f t="shared" si="170"/>
        <v>0</v>
      </c>
      <c r="BH57" s="19">
        <f t="shared" si="171"/>
        <v>2276979</v>
      </c>
      <c r="BI57" s="19">
        <f t="shared" si="172"/>
        <v>0</v>
      </c>
      <c r="BJ57" s="19">
        <f t="shared" si="173"/>
        <v>0</v>
      </c>
      <c r="BK57" s="19">
        <f t="shared" si="174"/>
        <v>769619</v>
      </c>
      <c r="BL57" s="19">
        <f t="shared" si="174"/>
        <v>22770</v>
      </c>
      <c r="BM57" s="20">
        <f t="shared" si="175"/>
        <v>22469</v>
      </c>
      <c r="BN57" s="20">
        <f t="shared" si="176"/>
        <v>6.83</v>
      </c>
      <c r="BO57" s="20">
        <f t="shared" si="177"/>
        <v>0</v>
      </c>
      <c r="BP57" s="20">
        <f t="shared" si="177"/>
        <v>6.83</v>
      </c>
    </row>
    <row r="58" spans="1:68" outlineLevel="2">
      <c r="A58" s="16">
        <v>1418</v>
      </c>
      <c r="B58" s="13">
        <v>600010040</v>
      </c>
      <c r="C58" s="17">
        <v>48283142</v>
      </c>
      <c r="D58" s="18" t="s">
        <v>78</v>
      </c>
      <c r="E58" s="13">
        <v>3147</v>
      </c>
      <c r="F58" s="13" t="s">
        <v>66</v>
      </c>
      <c r="G58" s="17" t="s">
        <v>46</v>
      </c>
      <c r="H58" s="19">
        <v>4181632</v>
      </c>
      <c r="I58" s="19">
        <v>2644280</v>
      </c>
      <c r="J58" s="19">
        <v>444149</v>
      </c>
      <c r="K58" s="19">
        <v>0</v>
      </c>
      <c r="L58" s="19">
        <v>0</v>
      </c>
      <c r="M58" s="19">
        <v>1043889</v>
      </c>
      <c r="N58" s="19">
        <v>30884</v>
      </c>
      <c r="O58" s="19">
        <v>18430</v>
      </c>
      <c r="P58" s="20">
        <v>6.5699999999999994</v>
      </c>
      <c r="Q58" s="20">
        <v>5.0599999999999996</v>
      </c>
      <c r="R58" s="20">
        <v>1.51</v>
      </c>
      <c r="S58" s="19">
        <f>[1]OON!AW58</f>
        <v>0</v>
      </c>
      <c r="T58" s="50"/>
      <c r="U58" s="50"/>
      <c r="V58" s="50"/>
      <c r="W58" s="50"/>
      <c r="X58" s="50"/>
      <c r="Y58" s="52"/>
      <c r="Z58" s="19">
        <f>SUM(S58:Y58)</f>
        <v>0</v>
      </c>
      <c r="AA58" s="19">
        <f>[1]OON!AX58*-1</f>
        <v>0</v>
      </c>
      <c r="AB58" s="52"/>
      <c r="AC58" s="52"/>
      <c r="AD58" s="52"/>
      <c r="AE58" s="19">
        <f>SUM(AA58:AD58)</f>
        <v>0</v>
      </c>
      <c r="AF58" s="19"/>
      <c r="AG58" s="19">
        <f>[1]OON!AW58</f>
        <v>0</v>
      </c>
      <c r="AH58" s="19">
        <f>[1]OON!AR58</f>
        <v>0</v>
      </c>
      <c r="AI58" s="19">
        <f>SUM(AF58:AH58)</f>
        <v>0</v>
      </c>
      <c r="AJ58" s="19">
        <f>[1]OON!AX58</f>
        <v>0</v>
      </c>
      <c r="AK58" s="19"/>
      <c r="AL58" s="19">
        <f>SUM(AJ58:AK58)</f>
        <v>0</v>
      </c>
      <c r="AM58" s="19">
        <f>Z58+AE58+AI58+AL58</f>
        <v>0</v>
      </c>
      <c r="AN58" s="19">
        <f t="shared" si="168"/>
        <v>0</v>
      </c>
      <c r="AO58" s="19">
        <f>ROUND((Z58+AE58)*1%,0)</f>
        <v>0</v>
      </c>
      <c r="AP58" s="50"/>
      <c r="AQ58" s="50"/>
      <c r="AR58" s="50"/>
      <c r="AS58" s="19">
        <f>AP58+AQ58+AR58</f>
        <v>0</v>
      </c>
      <c r="AT58" s="20">
        <f>[1]OON!BB58</f>
        <v>0</v>
      </c>
      <c r="AU58" s="20">
        <f>[1]OON!BC58</f>
        <v>0</v>
      </c>
      <c r="AV58" s="20"/>
      <c r="AW58" s="20"/>
      <c r="AX58" s="20"/>
      <c r="AY58" s="20"/>
      <c r="AZ58" s="20"/>
      <c r="BA58" s="20"/>
      <c r="BB58" s="20"/>
      <c r="BC58" s="20">
        <f>AT58+AV58+AW58+AZ58+BB58+AX58</f>
        <v>0</v>
      </c>
      <c r="BD58" s="20">
        <f>AU58+BA58+AY58</f>
        <v>0</v>
      </c>
      <c r="BE58" s="20">
        <f>BC58+BD58</f>
        <v>0</v>
      </c>
      <c r="BF58" s="19">
        <f t="shared" si="169"/>
        <v>4181632</v>
      </c>
      <c r="BG58" s="19">
        <f t="shared" si="170"/>
        <v>2644280</v>
      </c>
      <c r="BH58" s="19">
        <f t="shared" si="171"/>
        <v>444149</v>
      </c>
      <c r="BI58" s="19">
        <f t="shared" si="172"/>
        <v>0</v>
      </c>
      <c r="BJ58" s="19">
        <f t="shared" si="173"/>
        <v>0</v>
      </c>
      <c r="BK58" s="19">
        <f t="shared" si="174"/>
        <v>1043889</v>
      </c>
      <c r="BL58" s="19">
        <f t="shared" si="174"/>
        <v>30884</v>
      </c>
      <c r="BM58" s="20">
        <f t="shared" si="175"/>
        <v>18430</v>
      </c>
      <c r="BN58" s="20">
        <f t="shared" si="176"/>
        <v>6.5699999999999994</v>
      </c>
      <c r="BO58" s="20">
        <f t="shared" si="177"/>
        <v>5.0599999999999996</v>
      </c>
      <c r="BP58" s="20">
        <f t="shared" si="177"/>
        <v>1.51</v>
      </c>
    </row>
    <row r="59" spans="1:68" outlineLevel="1">
      <c r="A59" s="22"/>
      <c r="B59" s="23"/>
      <c r="C59" s="24"/>
      <c r="D59" s="25" t="s">
        <v>79</v>
      </c>
      <c r="E59" s="23"/>
      <c r="F59" s="23"/>
      <c r="G59" s="24"/>
      <c r="H59" s="27">
        <v>47039051</v>
      </c>
      <c r="I59" s="27">
        <v>29587713</v>
      </c>
      <c r="J59" s="27">
        <v>5124655</v>
      </c>
      <c r="K59" s="27">
        <v>0</v>
      </c>
      <c r="L59" s="27">
        <v>0</v>
      </c>
      <c r="M59" s="27">
        <v>11732780</v>
      </c>
      <c r="N59" s="27">
        <v>347124</v>
      </c>
      <c r="O59" s="27">
        <v>246779</v>
      </c>
      <c r="P59" s="28">
        <v>53.729900000000001</v>
      </c>
      <c r="Q59" s="28">
        <v>38.869600000000005</v>
      </c>
      <c r="R59" s="28">
        <v>14.860300000000001</v>
      </c>
      <c r="S59" s="27">
        <f t="shared" ref="S59:AM59" si="178">SUM(S55:S58)</f>
        <v>0</v>
      </c>
      <c r="T59" s="51">
        <f t="shared" si="178"/>
        <v>0</v>
      </c>
      <c r="U59" s="51">
        <f t="shared" si="178"/>
        <v>0</v>
      </c>
      <c r="V59" s="51">
        <f t="shared" si="178"/>
        <v>0</v>
      </c>
      <c r="W59" s="51">
        <f t="shared" si="178"/>
        <v>0</v>
      </c>
      <c r="X59" s="51">
        <f t="shared" si="178"/>
        <v>0</v>
      </c>
      <c r="Y59" s="51">
        <f t="shared" si="178"/>
        <v>0</v>
      </c>
      <c r="Z59" s="27">
        <f t="shared" si="178"/>
        <v>0</v>
      </c>
      <c r="AA59" s="51">
        <f t="shared" si="178"/>
        <v>0</v>
      </c>
      <c r="AB59" s="51">
        <f t="shared" si="178"/>
        <v>0</v>
      </c>
      <c r="AC59" s="51">
        <f t="shared" si="178"/>
        <v>0</v>
      </c>
      <c r="AD59" s="51">
        <f t="shared" si="178"/>
        <v>0</v>
      </c>
      <c r="AE59" s="27">
        <f t="shared" si="178"/>
        <v>0</v>
      </c>
      <c r="AF59" s="27">
        <f t="shared" si="178"/>
        <v>0</v>
      </c>
      <c r="AG59" s="27">
        <f t="shared" si="178"/>
        <v>0</v>
      </c>
      <c r="AH59" s="27">
        <f t="shared" si="178"/>
        <v>0</v>
      </c>
      <c r="AI59" s="27">
        <f t="shared" si="178"/>
        <v>0</v>
      </c>
      <c r="AJ59" s="27">
        <f t="shared" si="178"/>
        <v>0</v>
      </c>
      <c r="AK59" s="27">
        <f t="shared" si="178"/>
        <v>0</v>
      </c>
      <c r="AL59" s="27">
        <f t="shared" si="178"/>
        <v>0</v>
      </c>
      <c r="AM59" s="27">
        <f t="shared" si="178"/>
        <v>0</v>
      </c>
      <c r="AN59" s="27">
        <f t="shared" ref="AN59:BP59" si="179">SUM(AN55:AN58)</f>
        <v>0</v>
      </c>
      <c r="AO59" s="27">
        <f t="shared" si="179"/>
        <v>0</v>
      </c>
      <c r="AP59" s="51">
        <f t="shared" si="179"/>
        <v>0</v>
      </c>
      <c r="AQ59" s="51">
        <f t="shared" si="179"/>
        <v>0</v>
      </c>
      <c r="AR59" s="51">
        <f t="shared" si="179"/>
        <v>0</v>
      </c>
      <c r="AS59" s="27">
        <f t="shared" si="179"/>
        <v>0</v>
      </c>
      <c r="AT59" s="28">
        <f t="shared" si="179"/>
        <v>0</v>
      </c>
      <c r="AU59" s="28">
        <f t="shared" si="179"/>
        <v>0</v>
      </c>
      <c r="AV59" s="28">
        <f t="shared" si="179"/>
        <v>0</v>
      </c>
      <c r="AW59" s="28">
        <f t="shared" si="179"/>
        <v>0</v>
      </c>
      <c r="AX59" s="28">
        <f t="shared" si="179"/>
        <v>0</v>
      </c>
      <c r="AY59" s="28">
        <f t="shared" si="179"/>
        <v>0</v>
      </c>
      <c r="AZ59" s="28">
        <f t="shared" si="179"/>
        <v>0</v>
      </c>
      <c r="BA59" s="28">
        <f t="shared" si="179"/>
        <v>0</v>
      </c>
      <c r="BB59" s="28">
        <f t="shared" si="179"/>
        <v>0</v>
      </c>
      <c r="BC59" s="28">
        <f t="shared" si="179"/>
        <v>0</v>
      </c>
      <c r="BD59" s="28">
        <f t="shared" si="179"/>
        <v>0</v>
      </c>
      <c r="BE59" s="28">
        <f t="shared" si="179"/>
        <v>0</v>
      </c>
      <c r="BF59" s="27">
        <f t="shared" si="179"/>
        <v>47039051</v>
      </c>
      <c r="BG59" s="27">
        <f t="shared" si="179"/>
        <v>29587713</v>
      </c>
      <c r="BH59" s="27">
        <f t="shared" si="179"/>
        <v>5124655</v>
      </c>
      <c r="BI59" s="27">
        <f t="shared" si="179"/>
        <v>0</v>
      </c>
      <c r="BJ59" s="27">
        <f t="shared" si="179"/>
        <v>0</v>
      </c>
      <c r="BK59" s="27">
        <f t="shared" si="179"/>
        <v>11732780</v>
      </c>
      <c r="BL59" s="28">
        <f t="shared" si="179"/>
        <v>347124</v>
      </c>
      <c r="BM59" s="28">
        <f t="shared" si="179"/>
        <v>246779</v>
      </c>
      <c r="BN59" s="28">
        <f t="shared" si="179"/>
        <v>53.729900000000001</v>
      </c>
      <c r="BO59" s="28">
        <f t="shared" si="179"/>
        <v>38.869600000000005</v>
      </c>
      <c r="BP59" s="28">
        <f t="shared" si="179"/>
        <v>14.860300000000001</v>
      </c>
    </row>
    <row r="60" spans="1:68" outlineLevel="2">
      <c r="A60" s="29">
        <v>1420</v>
      </c>
      <c r="B60" s="30">
        <v>600010562</v>
      </c>
      <c r="C60" s="31">
        <v>46747982</v>
      </c>
      <c r="D60" s="32" t="s">
        <v>80</v>
      </c>
      <c r="E60" s="30">
        <v>3122</v>
      </c>
      <c r="F60" s="30" t="s">
        <v>71</v>
      </c>
      <c r="G60" s="31" t="s">
        <v>44</v>
      </c>
      <c r="H60" s="34">
        <v>35223492</v>
      </c>
      <c r="I60" s="34">
        <v>23595697</v>
      </c>
      <c r="J60" s="34">
        <v>2249700</v>
      </c>
      <c r="K60" s="34">
        <v>115080</v>
      </c>
      <c r="L60" s="34">
        <v>30000</v>
      </c>
      <c r="M60" s="34">
        <v>8784781</v>
      </c>
      <c r="N60" s="34">
        <v>258454</v>
      </c>
      <c r="O60" s="34">
        <v>189780</v>
      </c>
      <c r="P60" s="35">
        <v>38.218800000000002</v>
      </c>
      <c r="Q60" s="35">
        <v>32.045900000000003</v>
      </c>
      <c r="R60" s="35">
        <v>6.1729000000000003</v>
      </c>
      <c r="S60" s="19">
        <f>[1]OON!AW60</f>
        <v>0</v>
      </c>
      <c r="T60" s="52"/>
      <c r="U60" s="52"/>
      <c r="V60" s="52"/>
      <c r="W60" s="52"/>
      <c r="X60" s="52"/>
      <c r="Y60" s="52"/>
      <c r="Z60" s="34">
        <f>SUM(S60:Y60)</f>
        <v>0</v>
      </c>
      <c r="AA60" s="19">
        <f>[1]OON!AX60*-1</f>
        <v>0</v>
      </c>
      <c r="AB60" s="52"/>
      <c r="AC60" s="52"/>
      <c r="AD60" s="52"/>
      <c r="AE60" s="34">
        <f>SUM(AA60:AD60)</f>
        <v>0</v>
      </c>
      <c r="AF60" s="19"/>
      <c r="AG60" s="19">
        <f>[1]OON!AW60</f>
        <v>0</v>
      </c>
      <c r="AH60" s="19">
        <f>[1]OON!AR60</f>
        <v>0</v>
      </c>
      <c r="AI60" s="34">
        <f>SUM(AF60:AH60)</f>
        <v>0</v>
      </c>
      <c r="AJ60" s="19">
        <f>[1]OON!AX60</f>
        <v>0</v>
      </c>
      <c r="AK60" s="19"/>
      <c r="AL60" s="34">
        <f>SUM(AJ60:AK60)</f>
        <v>0</v>
      </c>
      <c r="AM60" s="34">
        <f>Z60+AE60+AI60+AL60</f>
        <v>0</v>
      </c>
      <c r="AN60" s="19">
        <f t="shared" ref="AN60:AN61" si="180">ROUND((Z60+AE60+AF60+AG60+AJ60)*33.8%,0)</f>
        <v>0</v>
      </c>
      <c r="AO60" s="34">
        <f>ROUND((Z60+AE60)*1%,0)</f>
        <v>0</v>
      </c>
      <c r="AP60" s="52"/>
      <c r="AQ60" s="52"/>
      <c r="AR60" s="52"/>
      <c r="AS60" s="34">
        <f>AP60+AQ60+AR60</f>
        <v>0</v>
      </c>
      <c r="AT60" s="20">
        <f>[1]OON!BB60</f>
        <v>0</v>
      </c>
      <c r="AU60" s="20">
        <f>[1]OON!BC60</f>
        <v>0</v>
      </c>
      <c r="AV60" s="35"/>
      <c r="AW60" s="35"/>
      <c r="AX60" s="35"/>
      <c r="AY60" s="35"/>
      <c r="AZ60" s="35"/>
      <c r="BA60" s="35"/>
      <c r="BB60" s="35"/>
      <c r="BC60" s="35">
        <f>AT60+AV60+AW60+AZ60+BB60+AX60</f>
        <v>0</v>
      </c>
      <c r="BD60" s="35">
        <f>AU60+BA60+AY60</f>
        <v>0</v>
      </c>
      <c r="BE60" s="35">
        <f>BC60+BD60</f>
        <v>0</v>
      </c>
      <c r="BF60" s="19">
        <f t="shared" ref="BF60:BF61" si="181">BG60+BH60+BI60+BJ60+BK60+BL60+BM60</f>
        <v>35223492</v>
      </c>
      <c r="BG60" s="19">
        <f t="shared" ref="BG60:BG61" si="182">I60+Z60</f>
        <v>23595697</v>
      </c>
      <c r="BH60" s="19">
        <f t="shared" ref="BH60:BH61" si="183">J60+AE60</f>
        <v>2249700</v>
      </c>
      <c r="BI60" s="19">
        <f t="shared" ref="BI60:BI61" si="184">K60+AI60</f>
        <v>115080</v>
      </c>
      <c r="BJ60" s="19">
        <f t="shared" ref="BJ60:BJ61" si="185">L60+AL60</f>
        <v>30000</v>
      </c>
      <c r="BK60" s="19">
        <f t="shared" ref="BK60:BL61" si="186">M60+AN60</f>
        <v>8784781</v>
      </c>
      <c r="BL60" s="19">
        <f t="shared" si="186"/>
        <v>258454</v>
      </c>
      <c r="BM60" s="20">
        <f t="shared" ref="BM60:BM61" si="187">O60+AS60</f>
        <v>189780</v>
      </c>
      <c r="BN60" s="20">
        <f t="shared" ref="BN60:BN61" si="188">BO60+BP60</f>
        <v>38.218800000000002</v>
      </c>
      <c r="BO60" s="20">
        <f t="shared" ref="BO60:BP61" si="189">Q60+BC60</f>
        <v>32.045900000000003</v>
      </c>
      <c r="BP60" s="20">
        <f t="shared" si="189"/>
        <v>6.1729000000000003</v>
      </c>
    </row>
    <row r="61" spans="1:68" outlineLevel="2">
      <c r="A61" s="16">
        <v>1420</v>
      </c>
      <c r="B61" s="13">
        <v>600010562</v>
      </c>
      <c r="C61" s="17">
        <v>46747982</v>
      </c>
      <c r="D61" s="18" t="s">
        <v>80</v>
      </c>
      <c r="E61" s="13">
        <v>3122</v>
      </c>
      <c r="F61" s="13" t="s">
        <v>45</v>
      </c>
      <c r="G61" s="17" t="s">
        <v>46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v>0</v>
      </c>
      <c r="Q61" s="20">
        <v>0</v>
      </c>
      <c r="R61" s="20">
        <v>0</v>
      </c>
      <c r="S61" s="19">
        <f>[1]OON!AW61</f>
        <v>0</v>
      </c>
      <c r="T61" s="50"/>
      <c r="U61" s="50"/>
      <c r="V61" s="50"/>
      <c r="W61" s="50"/>
      <c r="X61" s="50"/>
      <c r="Y61" s="52"/>
      <c r="Z61" s="19">
        <f>SUM(S61:Y61)</f>
        <v>0</v>
      </c>
      <c r="AA61" s="19">
        <f>[1]OON!AX61*-1</f>
        <v>0</v>
      </c>
      <c r="AB61" s="52"/>
      <c r="AC61" s="52"/>
      <c r="AD61" s="52"/>
      <c r="AE61" s="19">
        <f>SUM(AA61:AD61)</f>
        <v>0</v>
      </c>
      <c r="AF61" s="19"/>
      <c r="AG61" s="19">
        <f>[1]OON!AW61</f>
        <v>0</v>
      </c>
      <c r="AH61" s="19">
        <f>[1]OON!AR61</f>
        <v>0</v>
      </c>
      <c r="AI61" s="19">
        <f>SUM(AF61:AH61)</f>
        <v>0</v>
      </c>
      <c r="AJ61" s="19">
        <f>[1]OON!AX61</f>
        <v>0</v>
      </c>
      <c r="AK61" s="19"/>
      <c r="AL61" s="19">
        <f>SUM(AJ61:AK61)</f>
        <v>0</v>
      </c>
      <c r="AM61" s="19">
        <f>Z61+AE61+AI61+AL61</f>
        <v>0</v>
      </c>
      <c r="AN61" s="19">
        <f t="shared" si="180"/>
        <v>0</v>
      </c>
      <c r="AO61" s="19">
        <f>ROUND((Z61+AE61)*1%,0)</f>
        <v>0</v>
      </c>
      <c r="AP61" s="50"/>
      <c r="AQ61" s="50"/>
      <c r="AR61" s="50"/>
      <c r="AS61" s="19">
        <f>AP61+AQ61+AR61</f>
        <v>0</v>
      </c>
      <c r="AT61" s="20"/>
      <c r="AU61" s="20"/>
      <c r="AV61" s="20"/>
      <c r="AW61" s="20"/>
      <c r="AX61" s="20"/>
      <c r="AY61" s="20"/>
      <c r="AZ61" s="20"/>
      <c r="BA61" s="20"/>
      <c r="BB61" s="20"/>
      <c r="BC61" s="20">
        <f>AT61+AV61+AW61+AZ61+BB61+AX61</f>
        <v>0</v>
      </c>
      <c r="BD61" s="20">
        <f>AU61+BA61+AY61</f>
        <v>0</v>
      </c>
      <c r="BE61" s="20">
        <f>BC61+BD61</f>
        <v>0</v>
      </c>
      <c r="BF61" s="19">
        <f t="shared" si="181"/>
        <v>0</v>
      </c>
      <c r="BG61" s="19">
        <f t="shared" si="182"/>
        <v>0</v>
      </c>
      <c r="BH61" s="19">
        <f t="shared" si="183"/>
        <v>0</v>
      </c>
      <c r="BI61" s="19">
        <f t="shared" si="184"/>
        <v>0</v>
      </c>
      <c r="BJ61" s="19">
        <f t="shared" si="185"/>
        <v>0</v>
      </c>
      <c r="BK61" s="19">
        <f t="shared" si="186"/>
        <v>0</v>
      </c>
      <c r="BL61" s="19">
        <f t="shared" si="186"/>
        <v>0</v>
      </c>
      <c r="BM61" s="20">
        <f t="shared" si="187"/>
        <v>0</v>
      </c>
      <c r="BN61" s="20">
        <f t="shared" si="188"/>
        <v>0</v>
      </c>
      <c r="BO61" s="20">
        <f t="shared" si="189"/>
        <v>0</v>
      </c>
      <c r="BP61" s="20">
        <f t="shared" si="189"/>
        <v>0</v>
      </c>
    </row>
    <row r="62" spans="1:68" outlineLevel="1">
      <c r="A62" s="22"/>
      <c r="B62" s="23"/>
      <c r="C62" s="24"/>
      <c r="D62" s="25" t="s">
        <v>81</v>
      </c>
      <c r="E62" s="23"/>
      <c r="F62" s="23"/>
      <c r="G62" s="24"/>
      <c r="H62" s="27">
        <v>35223492</v>
      </c>
      <c r="I62" s="27">
        <v>23595697</v>
      </c>
      <c r="J62" s="27">
        <v>2249700</v>
      </c>
      <c r="K62" s="27">
        <v>115080</v>
      </c>
      <c r="L62" s="27">
        <v>30000</v>
      </c>
      <c r="M62" s="27">
        <v>8784781</v>
      </c>
      <c r="N62" s="27">
        <v>258454</v>
      </c>
      <c r="O62" s="27">
        <v>189780</v>
      </c>
      <c r="P62" s="28">
        <v>38.218800000000002</v>
      </c>
      <c r="Q62" s="28">
        <v>32.045900000000003</v>
      </c>
      <c r="R62" s="28">
        <v>6.1729000000000003</v>
      </c>
      <c r="S62" s="27">
        <f t="shared" ref="S62:AM62" si="190">SUM(S60:S61)</f>
        <v>0</v>
      </c>
      <c r="T62" s="51">
        <f t="shared" si="190"/>
        <v>0</v>
      </c>
      <c r="U62" s="51">
        <f t="shared" si="190"/>
        <v>0</v>
      </c>
      <c r="V62" s="51">
        <f t="shared" si="190"/>
        <v>0</v>
      </c>
      <c r="W62" s="51">
        <f t="shared" si="190"/>
        <v>0</v>
      </c>
      <c r="X62" s="51">
        <f t="shared" si="190"/>
        <v>0</v>
      </c>
      <c r="Y62" s="51">
        <f t="shared" si="190"/>
        <v>0</v>
      </c>
      <c r="Z62" s="27">
        <f t="shared" si="190"/>
        <v>0</v>
      </c>
      <c r="AA62" s="51">
        <f t="shared" si="190"/>
        <v>0</v>
      </c>
      <c r="AB62" s="51">
        <f t="shared" si="190"/>
        <v>0</v>
      </c>
      <c r="AC62" s="51">
        <f t="shared" si="190"/>
        <v>0</v>
      </c>
      <c r="AD62" s="51">
        <f t="shared" si="190"/>
        <v>0</v>
      </c>
      <c r="AE62" s="27">
        <f t="shared" si="190"/>
        <v>0</v>
      </c>
      <c r="AF62" s="27">
        <f t="shared" si="190"/>
        <v>0</v>
      </c>
      <c r="AG62" s="27">
        <f t="shared" si="190"/>
        <v>0</v>
      </c>
      <c r="AH62" s="27">
        <f t="shared" si="190"/>
        <v>0</v>
      </c>
      <c r="AI62" s="27">
        <f t="shared" si="190"/>
        <v>0</v>
      </c>
      <c r="AJ62" s="27">
        <f t="shared" si="190"/>
        <v>0</v>
      </c>
      <c r="AK62" s="27">
        <f t="shared" si="190"/>
        <v>0</v>
      </c>
      <c r="AL62" s="27">
        <f t="shared" si="190"/>
        <v>0</v>
      </c>
      <c r="AM62" s="27">
        <f t="shared" si="190"/>
        <v>0</v>
      </c>
      <c r="AN62" s="27">
        <f t="shared" ref="AN62:BP62" si="191">SUM(AN60:AN61)</f>
        <v>0</v>
      </c>
      <c r="AO62" s="27">
        <f t="shared" si="191"/>
        <v>0</v>
      </c>
      <c r="AP62" s="51">
        <f t="shared" si="191"/>
        <v>0</v>
      </c>
      <c r="AQ62" s="51">
        <f t="shared" si="191"/>
        <v>0</v>
      </c>
      <c r="AR62" s="51">
        <f t="shared" si="191"/>
        <v>0</v>
      </c>
      <c r="AS62" s="27">
        <f t="shared" si="191"/>
        <v>0</v>
      </c>
      <c r="AT62" s="28">
        <f t="shared" si="191"/>
        <v>0</v>
      </c>
      <c r="AU62" s="28">
        <f t="shared" si="191"/>
        <v>0</v>
      </c>
      <c r="AV62" s="28">
        <f t="shared" si="191"/>
        <v>0</v>
      </c>
      <c r="AW62" s="28">
        <f t="shared" si="191"/>
        <v>0</v>
      </c>
      <c r="AX62" s="28">
        <f t="shared" si="191"/>
        <v>0</v>
      </c>
      <c r="AY62" s="28">
        <f t="shared" si="191"/>
        <v>0</v>
      </c>
      <c r="AZ62" s="28">
        <f t="shared" si="191"/>
        <v>0</v>
      </c>
      <c r="BA62" s="28">
        <f t="shared" si="191"/>
        <v>0</v>
      </c>
      <c r="BB62" s="28">
        <f t="shared" si="191"/>
        <v>0</v>
      </c>
      <c r="BC62" s="28">
        <f t="shared" si="191"/>
        <v>0</v>
      </c>
      <c r="BD62" s="28">
        <f t="shared" si="191"/>
        <v>0</v>
      </c>
      <c r="BE62" s="28">
        <f t="shared" si="191"/>
        <v>0</v>
      </c>
      <c r="BF62" s="27">
        <f t="shared" si="191"/>
        <v>35223492</v>
      </c>
      <c r="BG62" s="27">
        <f t="shared" si="191"/>
        <v>23595697</v>
      </c>
      <c r="BH62" s="27">
        <f t="shared" si="191"/>
        <v>2249700</v>
      </c>
      <c r="BI62" s="27">
        <f t="shared" si="191"/>
        <v>115080</v>
      </c>
      <c r="BJ62" s="27">
        <f t="shared" si="191"/>
        <v>30000</v>
      </c>
      <c r="BK62" s="27">
        <f t="shared" si="191"/>
        <v>8784781</v>
      </c>
      <c r="BL62" s="28">
        <f t="shared" si="191"/>
        <v>258454</v>
      </c>
      <c r="BM62" s="28">
        <f t="shared" si="191"/>
        <v>189780</v>
      </c>
      <c r="BN62" s="28">
        <f t="shared" si="191"/>
        <v>38.218800000000002</v>
      </c>
      <c r="BO62" s="28">
        <f t="shared" si="191"/>
        <v>32.045900000000003</v>
      </c>
      <c r="BP62" s="28">
        <f t="shared" si="191"/>
        <v>6.1729000000000003</v>
      </c>
    </row>
    <row r="63" spans="1:68" outlineLevel="2">
      <c r="A63" s="29">
        <v>1421</v>
      </c>
      <c r="B63" s="30">
        <v>600020398</v>
      </c>
      <c r="C63" s="31">
        <v>46747991</v>
      </c>
      <c r="D63" s="32" t="s">
        <v>82</v>
      </c>
      <c r="E63" s="30">
        <v>3122</v>
      </c>
      <c r="F63" s="30" t="s">
        <v>71</v>
      </c>
      <c r="G63" s="30" t="s">
        <v>44</v>
      </c>
      <c r="H63" s="34">
        <v>91812301</v>
      </c>
      <c r="I63" s="34">
        <v>62600625</v>
      </c>
      <c r="J63" s="34">
        <v>4789066</v>
      </c>
      <c r="K63" s="34">
        <v>185080</v>
      </c>
      <c r="L63" s="34">
        <v>150000</v>
      </c>
      <c r="M63" s="34">
        <v>22890973</v>
      </c>
      <c r="N63" s="34">
        <v>673897</v>
      </c>
      <c r="O63" s="34">
        <v>522660</v>
      </c>
      <c r="P63" s="35">
        <v>95.570899999999995</v>
      </c>
      <c r="Q63" s="35">
        <v>82.009</v>
      </c>
      <c r="R63" s="35">
        <v>13.561900000000001</v>
      </c>
      <c r="S63" s="19">
        <f>[1]OON!AW63</f>
        <v>0</v>
      </c>
      <c r="T63" s="34"/>
      <c r="U63" s="34"/>
      <c r="V63" s="34"/>
      <c r="W63" s="34"/>
      <c r="X63" s="34"/>
      <c r="Y63" s="34"/>
      <c r="Z63" s="34">
        <f>SUM(S63:Y63)</f>
        <v>0</v>
      </c>
      <c r="AA63" s="19">
        <f>[1]OON!AX63*-1</f>
        <v>0</v>
      </c>
      <c r="AB63" s="34"/>
      <c r="AC63" s="34"/>
      <c r="AD63" s="34"/>
      <c r="AE63" s="34">
        <f>SUM(AA63:AD63)</f>
        <v>0</v>
      </c>
      <c r="AF63" s="19"/>
      <c r="AG63" s="19">
        <f>[1]OON!AW63</f>
        <v>0</v>
      </c>
      <c r="AH63" s="19">
        <f>[1]OON!AR63</f>
        <v>0</v>
      </c>
      <c r="AI63" s="34">
        <f>SUM(AF63:AH63)</f>
        <v>0</v>
      </c>
      <c r="AJ63" s="19">
        <f>[1]OON!AX63</f>
        <v>0</v>
      </c>
      <c r="AK63" s="19"/>
      <c r="AL63" s="34">
        <f>SUM(AJ63:AK63)</f>
        <v>0</v>
      </c>
      <c r="AM63" s="34">
        <f>Z63+AE63+AI63+AL63</f>
        <v>0</v>
      </c>
      <c r="AN63" s="19">
        <f t="shared" ref="AN63:AN65" si="192">ROUND((Z63+AE63+AF63+AG63+AJ63)*33.8%,0)</f>
        <v>0</v>
      </c>
      <c r="AO63" s="34">
        <f>ROUND((Z63+AE63)*1%,0)</f>
        <v>0</v>
      </c>
      <c r="AP63" s="34"/>
      <c r="AQ63" s="34"/>
      <c r="AR63" s="34"/>
      <c r="AS63" s="34">
        <f>AP63+AQ63+AR63</f>
        <v>0</v>
      </c>
      <c r="AT63" s="20">
        <f>[1]OON!BB63</f>
        <v>0</v>
      </c>
      <c r="AU63" s="20">
        <f>[1]OON!BC63</f>
        <v>0</v>
      </c>
      <c r="AV63" s="35"/>
      <c r="AW63" s="35"/>
      <c r="AX63" s="35"/>
      <c r="AY63" s="35"/>
      <c r="AZ63" s="35"/>
      <c r="BA63" s="35"/>
      <c r="BB63" s="35"/>
      <c r="BC63" s="35">
        <f>AT63+AV63+AW63+AZ63+BB63+AX63</f>
        <v>0</v>
      </c>
      <c r="BD63" s="35">
        <f>AU63+BA63+AY63</f>
        <v>0</v>
      </c>
      <c r="BE63" s="35">
        <f>BC63+BD63</f>
        <v>0</v>
      </c>
      <c r="BF63" s="19">
        <f t="shared" ref="BF63:BF65" si="193">BG63+BH63+BI63+BJ63+BK63+BL63+BM63</f>
        <v>91812301</v>
      </c>
      <c r="BG63" s="19">
        <f t="shared" ref="BG63:BG65" si="194">I63+Z63</f>
        <v>62600625</v>
      </c>
      <c r="BH63" s="19">
        <f t="shared" ref="BH63:BH65" si="195">J63+AE63</f>
        <v>4789066</v>
      </c>
      <c r="BI63" s="19">
        <f t="shared" ref="BI63:BI65" si="196">K63+AI63</f>
        <v>185080</v>
      </c>
      <c r="BJ63" s="19">
        <f t="shared" ref="BJ63:BJ65" si="197">L63+AL63</f>
        <v>150000</v>
      </c>
      <c r="BK63" s="19">
        <f t="shared" ref="BK63:BL65" si="198">M63+AN63</f>
        <v>22890973</v>
      </c>
      <c r="BL63" s="19">
        <f t="shared" si="198"/>
        <v>673897</v>
      </c>
      <c r="BM63" s="20">
        <f t="shared" ref="BM63:BM65" si="199">O63+AS63</f>
        <v>522660</v>
      </c>
      <c r="BN63" s="20">
        <f t="shared" ref="BN63:BN65" si="200">BO63+BP63</f>
        <v>95.570899999999995</v>
      </c>
      <c r="BO63" s="20">
        <f t="shared" ref="BO63:BP65" si="201">Q63+BC63</f>
        <v>82.009</v>
      </c>
      <c r="BP63" s="20">
        <f t="shared" si="201"/>
        <v>13.561900000000001</v>
      </c>
    </row>
    <row r="64" spans="1:68" outlineLevel="2">
      <c r="A64" s="16">
        <v>1421</v>
      </c>
      <c r="B64" s="13">
        <v>600020398</v>
      </c>
      <c r="C64" s="17">
        <v>46747991</v>
      </c>
      <c r="D64" s="32" t="s">
        <v>82</v>
      </c>
      <c r="E64" s="13">
        <v>3122</v>
      </c>
      <c r="F64" s="13" t="s">
        <v>45</v>
      </c>
      <c r="G64" s="13" t="s">
        <v>46</v>
      </c>
      <c r="H64" s="19">
        <v>124960</v>
      </c>
      <c r="I64" s="19">
        <v>92700</v>
      </c>
      <c r="J64" s="19">
        <v>0</v>
      </c>
      <c r="K64" s="19">
        <v>0</v>
      </c>
      <c r="L64" s="19">
        <v>0</v>
      </c>
      <c r="M64" s="19">
        <v>31333</v>
      </c>
      <c r="N64" s="19">
        <v>927</v>
      </c>
      <c r="O64" s="19">
        <v>0</v>
      </c>
      <c r="P64" s="20">
        <v>0.25</v>
      </c>
      <c r="Q64" s="20">
        <v>0.25</v>
      </c>
      <c r="R64" s="20">
        <v>0</v>
      </c>
      <c r="S64" s="19">
        <f>[1]OON!AW64</f>
        <v>0</v>
      </c>
      <c r="T64" s="19"/>
      <c r="U64" s="19"/>
      <c r="V64" s="19"/>
      <c r="W64" s="19"/>
      <c r="X64" s="19"/>
      <c r="Y64" s="19"/>
      <c r="Z64" s="19">
        <f>SUM(S64:Y64)</f>
        <v>0</v>
      </c>
      <c r="AA64" s="19">
        <f>[1]OON!AX64*-1</f>
        <v>0</v>
      </c>
      <c r="AB64" s="19"/>
      <c r="AC64" s="19"/>
      <c r="AD64" s="19"/>
      <c r="AE64" s="19">
        <f>SUM(AA64:AD64)</f>
        <v>0</v>
      </c>
      <c r="AF64" s="19"/>
      <c r="AG64" s="19">
        <f>[1]OON!AW64</f>
        <v>0</v>
      </c>
      <c r="AH64" s="19">
        <f>[1]OON!AR64</f>
        <v>0</v>
      </c>
      <c r="AI64" s="19">
        <f>SUM(AF64:AH64)</f>
        <v>0</v>
      </c>
      <c r="AJ64" s="19">
        <f>[1]OON!AX64</f>
        <v>0</v>
      </c>
      <c r="AK64" s="19"/>
      <c r="AL64" s="19">
        <f>SUM(AJ64:AK64)</f>
        <v>0</v>
      </c>
      <c r="AM64" s="19">
        <f>Z64+AE64+AI64+AL64</f>
        <v>0</v>
      </c>
      <c r="AN64" s="19">
        <f t="shared" si="192"/>
        <v>0</v>
      </c>
      <c r="AO64" s="19">
        <f>ROUND((Z64+AE64)*1%,0)</f>
        <v>0</v>
      </c>
      <c r="AP64" s="19"/>
      <c r="AQ64" s="19"/>
      <c r="AR64" s="19"/>
      <c r="AS64" s="19">
        <f>AP64+AQ64+AR64</f>
        <v>0</v>
      </c>
      <c r="AT64" s="20"/>
      <c r="AU64" s="20"/>
      <c r="AV64" s="20"/>
      <c r="AW64" s="20"/>
      <c r="AX64" s="20"/>
      <c r="AY64" s="20"/>
      <c r="AZ64" s="20"/>
      <c r="BA64" s="20"/>
      <c r="BB64" s="20"/>
      <c r="BC64" s="20">
        <f>AT64+AV64+AW64+AZ64+BB64+AX64</f>
        <v>0</v>
      </c>
      <c r="BD64" s="20">
        <f>AU64+BA64+AY64</f>
        <v>0</v>
      </c>
      <c r="BE64" s="20">
        <f>BC64+BD64</f>
        <v>0</v>
      </c>
      <c r="BF64" s="19">
        <f t="shared" si="193"/>
        <v>124960</v>
      </c>
      <c r="BG64" s="19">
        <f t="shared" si="194"/>
        <v>92700</v>
      </c>
      <c r="BH64" s="19">
        <f t="shared" si="195"/>
        <v>0</v>
      </c>
      <c r="BI64" s="19">
        <f t="shared" si="196"/>
        <v>0</v>
      </c>
      <c r="BJ64" s="19">
        <f t="shared" si="197"/>
        <v>0</v>
      </c>
      <c r="BK64" s="19">
        <f t="shared" si="198"/>
        <v>31333</v>
      </c>
      <c r="BL64" s="19">
        <f t="shared" si="198"/>
        <v>927</v>
      </c>
      <c r="BM64" s="20">
        <f t="shared" si="199"/>
        <v>0</v>
      </c>
      <c r="BN64" s="20">
        <f t="shared" si="200"/>
        <v>0.25</v>
      </c>
      <c r="BO64" s="20">
        <f t="shared" si="201"/>
        <v>0.25</v>
      </c>
      <c r="BP64" s="20">
        <f t="shared" si="201"/>
        <v>0</v>
      </c>
    </row>
    <row r="65" spans="1:68" outlineLevel="2">
      <c r="A65" s="16">
        <v>1421</v>
      </c>
      <c r="B65" s="13">
        <v>600020398</v>
      </c>
      <c r="C65" s="17">
        <v>46747991</v>
      </c>
      <c r="D65" s="32" t="s">
        <v>82</v>
      </c>
      <c r="E65" s="21">
        <v>3150</v>
      </c>
      <c r="F65" s="21" t="s">
        <v>74</v>
      </c>
      <c r="G65" s="21" t="s">
        <v>44</v>
      </c>
      <c r="H65" s="19">
        <v>769743</v>
      </c>
      <c r="I65" s="19">
        <v>495262</v>
      </c>
      <c r="J65" s="19">
        <v>26135</v>
      </c>
      <c r="K65" s="19">
        <v>50000</v>
      </c>
      <c r="L65" s="19">
        <v>0</v>
      </c>
      <c r="M65" s="19">
        <v>193132</v>
      </c>
      <c r="N65" s="19">
        <v>5214</v>
      </c>
      <c r="O65" s="19">
        <v>0</v>
      </c>
      <c r="P65" s="20">
        <v>0.78799999999999992</v>
      </c>
      <c r="Q65" s="20">
        <v>0.71</v>
      </c>
      <c r="R65" s="20">
        <v>7.8E-2</v>
      </c>
      <c r="S65" s="19">
        <f>[1]OON!AW65</f>
        <v>0</v>
      </c>
      <c r="T65" s="50"/>
      <c r="U65" s="50"/>
      <c r="V65" s="50"/>
      <c r="W65" s="50"/>
      <c r="X65" s="50"/>
      <c r="Y65" s="50"/>
      <c r="Z65" s="19">
        <f>SUM(S65:Y65)</f>
        <v>0</v>
      </c>
      <c r="AA65" s="19">
        <f>[1]OON!AX65*-1</f>
        <v>0</v>
      </c>
      <c r="AB65" s="50"/>
      <c r="AC65" s="50"/>
      <c r="AD65" s="50"/>
      <c r="AE65" s="19">
        <f>SUM(AA65:AD65)</f>
        <v>0</v>
      </c>
      <c r="AF65" s="19"/>
      <c r="AG65" s="19">
        <f>[1]OON!AW65</f>
        <v>0</v>
      </c>
      <c r="AH65" s="19">
        <f>[1]OON!AR65</f>
        <v>0</v>
      </c>
      <c r="AI65" s="19">
        <f>SUM(AF65:AH65)</f>
        <v>0</v>
      </c>
      <c r="AJ65" s="19">
        <f>[1]OON!AX65</f>
        <v>0</v>
      </c>
      <c r="AK65" s="19"/>
      <c r="AL65" s="19">
        <f>SUM(AJ65:AK65)</f>
        <v>0</v>
      </c>
      <c r="AM65" s="19">
        <f>Z65+AE65+AI65+AL65</f>
        <v>0</v>
      </c>
      <c r="AN65" s="19">
        <f t="shared" si="192"/>
        <v>0</v>
      </c>
      <c r="AO65" s="19">
        <f>ROUND((Z65+AE65)*1%,0)</f>
        <v>0</v>
      </c>
      <c r="AP65" s="50"/>
      <c r="AQ65" s="50"/>
      <c r="AR65" s="50"/>
      <c r="AS65" s="19">
        <f>AP65+AQ65+AR65</f>
        <v>0</v>
      </c>
      <c r="AT65" s="20">
        <f>[1]OON!BB65</f>
        <v>0</v>
      </c>
      <c r="AU65" s="20">
        <f>[1]OON!BC65</f>
        <v>0</v>
      </c>
      <c r="AV65" s="20"/>
      <c r="AW65" s="20"/>
      <c r="AX65" s="20"/>
      <c r="AY65" s="20"/>
      <c r="AZ65" s="20"/>
      <c r="BA65" s="20"/>
      <c r="BB65" s="20"/>
      <c r="BC65" s="20">
        <f>AT65+AV65+AW65+AZ65+BB65+AX65</f>
        <v>0</v>
      </c>
      <c r="BD65" s="20">
        <f>AU65+BA65+AY65</f>
        <v>0</v>
      </c>
      <c r="BE65" s="20">
        <f>BC65+BD65</f>
        <v>0</v>
      </c>
      <c r="BF65" s="19">
        <f t="shared" si="193"/>
        <v>769743</v>
      </c>
      <c r="BG65" s="19">
        <f t="shared" si="194"/>
        <v>495262</v>
      </c>
      <c r="BH65" s="19">
        <f t="shared" si="195"/>
        <v>26135</v>
      </c>
      <c r="BI65" s="19">
        <f t="shared" si="196"/>
        <v>50000</v>
      </c>
      <c r="BJ65" s="19">
        <f t="shared" si="197"/>
        <v>0</v>
      </c>
      <c r="BK65" s="19">
        <f t="shared" si="198"/>
        <v>193132</v>
      </c>
      <c r="BL65" s="19">
        <f t="shared" si="198"/>
        <v>5214</v>
      </c>
      <c r="BM65" s="20">
        <f t="shared" si="199"/>
        <v>0</v>
      </c>
      <c r="BN65" s="20">
        <f t="shared" si="200"/>
        <v>0.78799999999999992</v>
      </c>
      <c r="BO65" s="20">
        <f t="shared" si="201"/>
        <v>0.71</v>
      </c>
      <c r="BP65" s="20">
        <f t="shared" si="201"/>
        <v>7.8E-2</v>
      </c>
    </row>
    <row r="66" spans="1:68" outlineLevel="1">
      <c r="A66" s="22"/>
      <c r="B66" s="23"/>
      <c r="C66" s="24"/>
      <c r="D66" s="25" t="s">
        <v>83</v>
      </c>
      <c r="E66" s="26"/>
      <c r="F66" s="26"/>
      <c r="G66" s="26"/>
      <c r="H66" s="27">
        <v>92707004</v>
      </c>
      <c r="I66" s="27">
        <v>63188587</v>
      </c>
      <c r="J66" s="27">
        <v>4815201</v>
      </c>
      <c r="K66" s="27">
        <v>235080</v>
      </c>
      <c r="L66" s="27">
        <v>150000</v>
      </c>
      <c r="M66" s="27">
        <v>23115438</v>
      </c>
      <c r="N66" s="27">
        <v>680038</v>
      </c>
      <c r="O66" s="27">
        <v>522660</v>
      </c>
      <c r="P66" s="28">
        <v>96.608899999999991</v>
      </c>
      <c r="Q66" s="28">
        <v>82.968999999999994</v>
      </c>
      <c r="R66" s="28">
        <v>13.639900000000001</v>
      </c>
      <c r="S66" s="27">
        <f t="shared" ref="S66:AM66" si="202">SUM(S63:S65)</f>
        <v>0</v>
      </c>
      <c r="T66" s="51">
        <f t="shared" si="202"/>
        <v>0</v>
      </c>
      <c r="U66" s="51">
        <f t="shared" si="202"/>
        <v>0</v>
      </c>
      <c r="V66" s="51">
        <f t="shared" si="202"/>
        <v>0</v>
      </c>
      <c r="W66" s="51">
        <f t="shared" si="202"/>
        <v>0</v>
      </c>
      <c r="X66" s="51">
        <f t="shared" si="202"/>
        <v>0</v>
      </c>
      <c r="Y66" s="51">
        <f t="shared" si="202"/>
        <v>0</v>
      </c>
      <c r="Z66" s="27">
        <f t="shared" si="202"/>
        <v>0</v>
      </c>
      <c r="AA66" s="51">
        <f t="shared" si="202"/>
        <v>0</v>
      </c>
      <c r="AB66" s="51">
        <f t="shared" si="202"/>
        <v>0</v>
      </c>
      <c r="AC66" s="51">
        <f t="shared" si="202"/>
        <v>0</v>
      </c>
      <c r="AD66" s="51">
        <f t="shared" si="202"/>
        <v>0</v>
      </c>
      <c r="AE66" s="27">
        <f t="shared" si="202"/>
        <v>0</v>
      </c>
      <c r="AF66" s="27">
        <f t="shared" si="202"/>
        <v>0</v>
      </c>
      <c r="AG66" s="27">
        <f t="shared" si="202"/>
        <v>0</v>
      </c>
      <c r="AH66" s="27">
        <f t="shared" si="202"/>
        <v>0</v>
      </c>
      <c r="AI66" s="27">
        <f t="shared" si="202"/>
        <v>0</v>
      </c>
      <c r="AJ66" s="27">
        <f t="shared" si="202"/>
        <v>0</v>
      </c>
      <c r="AK66" s="27">
        <f t="shared" si="202"/>
        <v>0</v>
      </c>
      <c r="AL66" s="27">
        <f t="shared" si="202"/>
        <v>0</v>
      </c>
      <c r="AM66" s="27">
        <f t="shared" si="202"/>
        <v>0</v>
      </c>
      <c r="AN66" s="27">
        <f t="shared" ref="AN66:BP66" si="203">SUM(AN63:AN65)</f>
        <v>0</v>
      </c>
      <c r="AO66" s="27">
        <f t="shared" si="203"/>
        <v>0</v>
      </c>
      <c r="AP66" s="51">
        <f t="shared" si="203"/>
        <v>0</v>
      </c>
      <c r="AQ66" s="51">
        <f t="shared" si="203"/>
        <v>0</v>
      </c>
      <c r="AR66" s="51">
        <f t="shared" si="203"/>
        <v>0</v>
      </c>
      <c r="AS66" s="27">
        <f t="shared" si="203"/>
        <v>0</v>
      </c>
      <c r="AT66" s="28">
        <f t="shared" si="203"/>
        <v>0</v>
      </c>
      <c r="AU66" s="28">
        <f t="shared" si="203"/>
        <v>0</v>
      </c>
      <c r="AV66" s="28">
        <f t="shared" si="203"/>
        <v>0</v>
      </c>
      <c r="AW66" s="28">
        <f t="shared" si="203"/>
        <v>0</v>
      </c>
      <c r="AX66" s="28">
        <f t="shared" si="203"/>
        <v>0</v>
      </c>
      <c r="AY66" s="28">
        <f t="shared" si="203"/>
        <v>0</v>
      </c>
      <c r="AZ66" s="28">
        <f t="shared" si="203"/>
        <v>0</v>
      </c>
      <c r="BA66" s="28">
        <f t="shared" si="203"/>
        <v>0</v>
      </c>
      <c r="BB66" s="28">
        <f t="shared" si="203"/>
        <v>0</v>
      </c>
      <c r="BC66" s="28">
        <f t="shared" si="203"/>
        <v>0</v>
      </c>
      <c r="BD66" s="28">
        <f t="shared" si="203"/>
        <v>0</v>
      </c>
      <c r="BE66" s="28">
        <f t="shared" si="203"/>
        <v>0</v>
      </c>
      <c r="BF66" s="27">
        <f t="shared" si="203"/>
        <v>92707004</v>
      </c>
      <c r="BG66" s="27">
        <f t="shared" si="203"/>
        <v>63188587</v>
      </c>
      <c r="BH66" s="27">
        <f t="shared" si="203"/>
        <v>4815201</v>
      </c>
      <c r="BI66" s="27">
        <f t="shared" si="203"/>
        <v>235080</v>
      </c>
      <c r="BJ66" s="27">
        <f t="shared" si="203"/>
        <v>150000</v>
      </c>
      <c r="BK66" s="27">
        <f t="shared" si="203"/>
        <v>23115438</v>
      </c>
      <c r="BL66" s="28">
        <f t="shared" si="203"/>
        <v>680038</v>
      </c>
      <c r="BM66" s="28">
        <f t="shared" si="203"/>
        <v>522660</v>
      </c>
      <c r="BN66" s="28">
        <f t="shared" si="203"/>
        <v>96.608899999999991</v>
      </c>
      <c r="BO66" s="28">
        <f t="shared" si="203"/>
        <v>82.968999999999994</v>
      </c>
      <c r="BP66" s="28">
        <f t="shared" si="203"/>
        <v>13.639900000000001</v>
      </c>
    </row>
    <row r="67" spans="1:68" outlineLevel="2">
      <c r="A67" s="29">
        <v>1424</v>
      </c>
      <c r="B67" s="30">
        <v>600020347</v>
      </c>
      <c r="C67" s="31">
        <v>49864688</v>
      </c>
      <c r="D67" s="32" t="s">
        <v>84</v>
      </c>
      <c r="E67" s="30">
        <v>3122</v>
      </c>
      <c r="F67" s="30" t="s">
        <v>71</v>
      </c>
      <c r="G67" s="31" t="s">
        <v>44</v>
      </c>
      <c r="H67" s="34">
        <v>39625312</v>
      </c>
      <c r="I67" s="34">
        <v>26298832</v>
      </c>
      <c r="J67" s="34">
        <v>2524054</v>
      </c>
      <c r="K67" s="34">
        <v>414720</v>
      </c>
      <c r="L67" s="34">
        <v>27000</v>
      </c>
      <c r="M67" s="34">
        <v>9891437</v>
      </c>
      <c r="N67" s="34">
        <v>288229</v>
      </c>
      <c r="O67" s="34">
        <v>181040</v>
      </c>
      <c r="P67" s="35">
        <v>46.736000000000004</v>
      </c>
      <c r="Q67" s="35">
        <v>39.8506</v>
      </c>
      <c r="R67" s="35">
        <v>6.8854000000000006</v>
      </c>
      <c r="S67" s="19">
        <f>[1]OON!AW67+([1]OON!AR67*-1)</f>
        <v>-22886</v>
      </c>
      <c r="T67" s="52"/>
      <c r="U67" s="52"/>
      <c r="V67" s="52"/>
      <c r="W67" s="52"/>
      <c r="X67" s="52"/>
      <c r="Y67" s="52"/>
      <c r="Z67" s="34">
        <f>SUM(S67:Y67)</f>
        <v>-22886</v>
      </c>
      <c r="AA67" s="19">
        <f>[1]OON!AX67*-1</f>
        <v>-300000</v>
      </c>
      <c r="AB67" s="52"/>
      <c r="AC67" s="52"/>
      <c r="AD67" s="52"/>
      <c r="AE67" s="34">
        <f>SUM(AA67:AD67)</f>
        <v>-300000</v>
      </c>
      <c r="AF67" s="19"/>
      <c r="AG67" s="19">
        <f>[1]OON!AW67</f>
        <v>0</v>
      </c>
      <c r="AH67" s="19">
        <f>[1]OON!AR67</f>
        <v>22886</v>
      </c>
      <c r="AI67" s="34">
        <f>SUM(AF67:AH67)</f>
        <v>22886</v>
      </c>
      <c r="AJ67" s="19">
        <f>[1]OON!AX67</f>
        <v>300000</v>
      </c>
      <c r="AK67" s="19"/>
      <c r="AL67" s="34">
        <f>SUM(AJ67:AK67)</f>
        <v>300000</v>
      </c>
      <c r="AM67" s="34">
        <f>Z67+AE67+AI67+AL67</f>
        <v>0</v>
      </c>
      <c r="AN67" s="19">
        <f t="shared" ref="AN67:AN71" si="204">ROUND((Z67+AE67+AF67+AG67+AJ67)*33.8%,0)</f>
        <v>-7735</v>
      </c>
      <c r="AO67" s="34">
        <f>ROUND((Z67+AE67)*1%,0)</f>
        <v>-3229</v>
      </c>
      <c r="AP67" s="52"/>
      <c r="AQ67" s="52"/>
      <c r="AR67" s="52"/>
      <c r="AS67" s="34">
        <f>AP67+AQ67+AR67</f>
        <v>0</v>
      </c>
      <c r="AT67" s="20">
        <f>[1]OON!BB67</f>
        <v>0</v>
      </c>
      <c r="AU67" s="20">
        <f>[1]OON!BC67</f>
        <v>-0.1</v>
      </c>
      <c r="AV67" s="35"/>
      <c r="AW67" s="35"/>
      <c r="AX67" s="35"/>
      <c r="AY67" s="35"/>
      <c r="AZ67" s="35"/>
      <c r="BA67" s="35"/>
      <c r="BB67" s="35"/>
      <c r="BC67" s="35">
        <f>AT67+AV67+AW67+AZ67+BB67+AX67</f>
        <v>0</v>
      </c>
      <c r="BD67" s="35">
        <f>AU67+BA67+AY67</f>
        <v>-0.1</v>
      </c>
      <c r="BE67" s="35">
        <f>BC67+BD67</f>
        <v>-0.1</v>
      </c>
      <c r="BF67" s="19">
        <f t="shared" ref="BF67:BF71" si="205">BG67+BH67+BI67+BJ67+BK67+BL67+BM67</f>
        <v>39614348</v>
      </c>
      <c r="BG67" s="19">
        <f t="shared" ref="BG67:BG71" si="206">I67+Z67</f>
        <v>26275946</v>
      </c>
      <c r="BH67" s="19">
        <f t="shared" ref="BH67:BH71" si="207">J67+AE67</f>
        <v>2224054</v>
      </c>
      <c r="BI67" s="19">
        <f t="shared" ref="BI67:BI71" si="208">K67+AI67</f>
        <v>437606</v>
      </c>
      <c r="BJ67" s="19">
        <f t="shared" ref="BJ67:BJ71" si="209">L67+AL67</f>
        <v>327000</v>
      </c>
      <c r="BK67" s="19">
        <f t="shared" ref="BK67:BL71" si="210">M67+AN67</f>
        <v>9883702</v>
      </c>
      <c r="BL67" s="19">
        <f t="shared" si="210"/>
        <v>285000</v>
      </c>
      <c r="BM67" s="20">
        <f t="shared" ref="BM67:BM71" si="211">O67+AS67</f>
        <v>181040</v>
      </c>
      <c r="BN67" s="20">
        <f t="shared" ref="BN67:BN71" si="212">BO67+BP67</f>
        <v>46.636000000000003</v>
      </c>
      <c r="BO67" s="20">
        <f t="shared" ref="BO67:BP71" si="213">Q67+BC67</f>
        <v>39.8506</v>
      </c>
      <c r="BP67" s="20">
        <f t="shared" si="213"/>
        <v>6.785400000000001</v>
      </c>
    </row>
    <row r="68" spans="1:68" outlineLevel="2">
      <c r="A68" s="16">
        <v>1424</v>
      </c>
      <c r="B68" s="13">
        <v>600020347</v>
      </c>
      <c r="C68" s="17">
        <v>49864688</v>
      </c>
      <c r="D68" s="18" t="s">
        <v>84</v>
      </c>
      <c r="E68" s="13">
        <v>3122</v>
      </c>
      <c r="F68" s="13" t="s">
        <v>45</v>
      </c>
      <c r="G68" s="17" t="s">
        <v>46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v>0</v>
      </c>
      <c r="Q68" s="20">
        <v>0</v>
      </c>
      <c r="R68" s="20">
        <v>0</v>
      </c>
      <c r="S68" s="19">
        <f>[1]OON!AW68</f>
        <v>0</v>
      </c>
      <c r="T68" s="50"/>
      <c r="U68" s="50"/>
      <c r="V68" s="50"/>
      <c r="W68" s="50"/>
      <c r="X68" s="50"/>
      <c r="Y68" s="50"/>
      <c r="Z68" s="19">
        <f>SUM(S68:Y68)</f>
        <v>0</v>
      </c>
      <c r="AA68" s="19">
        <f>[1]OON!AX68*-1</f>
        <v>0</v>
      </c>
      <c r="AB68" s="50"/>
      <c r="AC68" s="50"/>
      <c r="AD68" s="50"/>
      <c r="AE68" s="19">
        <f>SUM(AA68:AD68)</f>
        <v>0</v>
      </c>
      <c r="AF68" s="19"/>
      <c r="AG68" s="19">
        <f>[1]OON!AW68</f>
        <v>0</v>
      </c>
      <c r="AH68" s="19">
        <f>[1]OON!AR68</f>
        <v>0</v>
      </c>
      <c r="AI68" s="19">
        <f>SUM(AF68:AH68)</f>
        <v>0</v>
      </c>
      <c r="AJ68" s="19">
        <f>[1]OON!AX68</f>
        <v>0</v>
      </c>
      <c r="AK68" s="19"/>
      <c r="AL68" s="19">
        <f>SUM(AJ68:AK68)</f>
        <v>0</v>
      </c>
      <c r="AM68" s="19">
        <f>Z68+AE68+AI68+AL68</f>
        <v>0</v>
      </c>
      <c r="AN68" s="19">
        <f t="shared" si="204"/>
        <v>0</v>
      </c>
      <c r="AO68" s="19">
        <f>ROUND((Z68+AE68)*1%,0)</f>
        <v>0</v>
      </c>
      <c r="AP68" s="50"/>
      <c r="AQ68" s="50"/>
      <c r="AR68" s="50"/>
      <c r="AS68" s="19">
        <f>AP68+AQ68+AR68</f>
        <v>0</v>
      </c>
      <c r="AT68" s="20"/>
      <c r="AU68" s="20"/>
      <c r="AV68" s="20"/>
      <c r="AW68" s="20"/>
      <c r="AX68" s="20"/>
      <c r="AY68" s="20"/>
      <c r="AZ68" s="20"/>
      <c r="BA68" s="20"/>
      <c r="BB68" s="20"/>
      <c r="BC68" s="20">
        <f>AT68+AV68+AW68+AZ68+BB68+AX68</f>
        <v>0</v>
      </c>
      <c r="BD68" s="20">
        <f>AU68+BA68+AY68</f>
        <v>0</v>
      </c>
      <c r="BE68" s="20">
        <f>BC68+BD68</f>
        <v>0</v>
      </c>
      <c r="BF68" s="19">
        <f t="shared" si="205"/>
        <v>0</v>
      </c>
      <c r="BG68" s="19">
        <f t="shared" si="206"/>
        <v>0</v>
      </c>
      <c r="BH68" s="19">
        <f t="shared" si="207"/>
        <v>0</v>
      </c>
      <c r="BI68" s="19">
        <f t="shared" si="208"/>
        <v>0</v>
      </c>
      <c r="BJ68" s="19">
        <f t="shared" si="209"/>
        <v>0</v>
      </c>
      <c r="BK68" s="19">
        <f t="shared" si="210"/>
        <v>0</v>
      </c>
      <c r="BL68" s="19">
        <f t="shared" si="210"/>
        <v>0</v>
      </c>
      <c r="BM68" s="20">
        <f t="shared" si="211"/>
        <v>0</v>
      </c>
      <c r="BN68" s="20">
        <f t="shared" si="212"/>
        <v>0</v>
      </c>
      <c r="BO68" s="20">
        <f t="shared" si="213"/>
        <v>0</v>
      </c>
      <c r="BP68" s="20">
        <f t="shared" si="213"/>
        <v>0</v>
      </c>
    </row>
    <row r="69" spans="1:68" outlineLevel="2">
      <c r="A69" s="16">
        <v>1424</v>
      </c>
      <c r="B69" s="13">
        <v>600020347</v>
      </c>
      <c r="C69" s="17">
        <v>49864688</v>
      </c>
      <c r="D69" s="18" t="s">
        <v>84</v>
      </c>
      <c r="E69" s="13">
        <v>3141</v>
      </c>
      <c r="F69" s="13" t="s">
        <v>47</v>
      </c>
      <c r="G69" s="17" t="s">
        <v>46</v>
      </c>
      <c r="H69" s="19">
        <v>547169</v>
      </c>
      <c r="I69" s="19">
        <v>0</v>
      </c>
      <c r="J69" s="19">
        <v>387465</v>
      </c>
      <c r="K69" s="19">
        <v>0</v>
      </c>
      <c r="L69" s="19">
        <v>15000</v>
      </c>
      <c r="M69" s="19">
        <v>136033</v>
      </c>
      <c r="N69" s="19">
        <v>3875</v>
      </c>
      <c r="O69" s="19">
        <v>4796</v>
      </c>
      <c r="P69" s="20">
        <v>1.21</v>
      </c>
      <c r="Q69" s="20">
        <v>0</v>
      </c>
      <c r="R69" s="20">
        <v>1.21</v>
      </c>
      <c r="S69" s="19">
        <f>[1]OON!AW69</f>
        <v>0</v>
      </c>
      <c r="T69" s="50"/>
      <c r="U69" s="50"/>
      <c r="V69" s="50"/>
      <c r="W69" s="50"/>
      <c r="X69" s="50"/>
      <c r="Y69" s="50"/>
      <c r="Z69" s="19">
        <f>SUM(S69:Y69)</f>
        <v>0</v>
      </c>
      <c r="AA69" s="19">
        <f>[1]OON!AX69*-1</f>
        <v>0</v>
      </c>
      <c r="AB69" s="50"/>
      <c r="AC69" s="50"/>
      <c r="AD69" s="50"/>
      <c r="AE69" s="19">
        <f>SUM(AA69:AD69)</f>
        <v>0</v>
      </c>
      <c r="AF69" s="19"/>
      <c r="AG69" s="19">
        <f>[1]OON!AW69</f>
        <v>0</v>
      </c>
      <c r="AH69" s="19">
        <f>[1]OON!AR69</f>
        <v>0</v>
      </c>
      <c r="AI69" s="19">
        <f>SUM(AF69:AH69)</f>
        <v>0</v>
      </c>
      <c r="AJ69" s="19">
        <f>[1]OON!AX69</f>
        <v>0</v>
      </c>
      <c r="AK69" s="19"/>
      <c r="AL69" s="19">
        <f>SUM(AJ69:AK69)</f>
        <v>0</v>
      </c>
      <c r="AM69" s="19">
        <f>Z69+AE69+AI69+AL69</f>
        <v>0</v>
      </c>
      <c r="AN69" s="19">
        <f t="shared" si="204"/>
        <v>0</v>
      </c>
      <c r="AO69" s="19">
        <f>ROUND((Z69+AE69)*1%,0)</f>
        <v>0</v>
      </c>
      <c r="AP69" s="50"/>
      <c r="AQ69" s="50"/>
      <c r="AR69" s="50"/>
      <c r="AS69" s="19">
        <f>AP69+AQ69+AR69</f>
        <v>0</v>
      </c>
      <c r="AT69" s="20"/>
      <c r="AU69" s="20">
        <f>[1]OON!BC69</f>
        <v>0</v>
      </c>
      <c r="AV69" s="20"/>
      <c r="AW69" s="20"/>
      <c r="AX69" s="20"/>
      <c r="AY69" s="20"/>
      <c r="AZ69" s="20"/>
      <c r="BA69" s="20"/>
      <c r="BB69" s="20"/>
      <c r="BC69" s="20">
        <f>AT69+AV69+AW69+AZ69+BB69+AX69</f>
        <v>0</v>
      </c>
      <c r="BD69" s="20">
        <f>AU69+BA69+AY69</f>
        <v>0</v>
      </c>
      <c r="BE69" s="20">
        <f>BC69+BD69</f>
        <v>0</v>
      </c>
      <c r="BF69" s="19">
        <f t="shared" si="205"/>
        <v>547169</v>
      </c>
      <c r="BG69" s="19">
        <f t="shared" si="206"/>
        <v>0</v>
      </c>
      <c r="BH69" s="19">
        <f t="shared" si="207"/>
        <v>387465</v>
      </c>
      <c r="BI69" s="19">
        <f t="shared" si="208"/>
        <v>0</v>
      </c>
      <c r="BJ69" s="19">
        <f t="shared" si="209"/>
        <v>15000</v>
      </c>
      <c r="BK69" s="19">
        <f t="shared" si="210"/>
        <v>136033</v>
      </c>
      <c r="BL69" s="19">
        <f t="shared" si="210"/>
        <v>3875</v>
      </c>
      <c r="BM69" s="20">
        <f t="shared" si="211"/>
        <v>4796</v>
      </c>
      <c r="BN69" s="20">
        <f t="shared" si="212"/>
        <v>1.21</v>
      </c>
      <c r="BO69" s="20">
        <f t="shared" si="213"/>
        <v>0</v>
      </c>
      <c r="BP69" s="20">
        <f t="shared" si="213"/>
        <v>1.21</v>
      </c>
    </row>
    <row r="70" spans="1:68" outlineLevel="2">
      <c r="A70" s="16">
        <v>1424</v>
      </c>
      <c r="B70" s="13">
        <v>600020347</v>
      </c>
      <c r="C70" s="17">
        <v>49864688</v>
      </c>
      <c r="D70" s="18" t="s">
        <v>84</v>
      </c>
      <c r="E70" s="13">
        <v>3147</v>
      </c>
      <c r="F70" s="13" t="s">
        <v>66</v>
      </c>
      <c r="G70" s="17" t="s">
        <v>46</v>
      </c>
      <c r="H70" s="19">
        <v>2619185</v>
      </c>
      <c r="I70" s="19">
        <v>1714193</v>
      </c>
      <c r="J70" s="19">
        <v>-105636</v>
      </c>
      <c r="K70" s="19">
        <v>0</v>
      </c>
      <c r="L70" s="19">
        <v>330000</v>
      </c>
      <c r="M70" s="19">
        <v>655232</v>
      </c>
      <c r="N70" s="19">
        <v>16086</v>
      </c>
      <c r="O70" s="19">
        <v>9310</v>
      </c>
      <c r="P70" s="20">
        <v>3.9399999999999995</v>
      </c>
      <c r="Q70" s="20">
        <v>3.28</v>
      </c>
      <c r="R70" s="20">
        <v>0.65999999999999992</v>
      </c>
      <c r="S70" s="19">
        <f>[1]OON!AW70</f>
        <v>0</v>
      </c>
      <c r="T70" s="50"/>
      <c r="U70" s="50"/>
      <c r="V70" s="50"/>
      <c r="W70" s="50"/>
      <c r="X70" s="50"/>
      <c r="Y70" s="50"/>
      <c r="Z70" s="19">
        <f>SUM(S70:Y70)</f>
        <v>0</v>
      </c>
      <c r="AA70" s="19">
        <f>[1]OON!AX70*-1</f>
        <v>300000</v>
      </c>
      <c r="AB70" s="50"/>
      <c r="AC70" s="50"/>
      <c r="AD70" s="50"/>
      <c r="AE70" s="19">
        <f>SUM(AA70:AD70)</f>
        <v>300000</v>
      </c>
      <c r="AF70" s="19"/>
      <c r="AG70" s="19">
        <f>[1]OON!AW70</f>
        <v>0</v>
      </c>
      <c r="AH70" s="19">
        <f>[1]OON!AR70</f>
        <v>135153</v>
      </c>
      <c r="AI70" s="19">
        <f>SUM(AF70:AH70)</f>
        <v>135153</v>
      </c>
      <c r="AJ70" s="19">
        <f>[1]OON!AX70</f>
        <v>-300000</v>
      </c>
      <c r="AK70" s="19"/>
      <c r="AL70" s="19">
        <f>SUM(AJ70:AK70)</f>
        <v>-300000</v>
      </c>
      <c r="AM70" s="19">
        <f>Z70+AE70+AI70+AL70</f>
        <v>135153</v>
      </c>
      <c r="AN70" s="19">
        <f t="shared" si="204"/>
        <v>0</v>
      </c>
      <c r="AO70" s="19">
        <f>ROUND((Z70+AE70)*1%,0)</f>
        <v>3000</v>
      </c>
      <c r="AP70" s="50"/>
      <c r="AQ70" s="50"/>
      <c r="AR70" s="50"/>
      <c r="AS70" s="19">
        <f>AP70+AQ70+AR70</f>
        <v>0</v>
      </c>
      <c r="AT70" s="20">
        <f>[1]OON!BB70</f>
        <v>0</v>
      </c>
      <c r="AU70" s="20">
        <f>[1]OON!BC70</f>
        <v>0.1</v>
      </c>
      <c r="AV70" s="20"/>
      <c r="AW70" s="20"/>
      <c r="AX70" s="20"/>
      <c r="AY70" s="20"/>
      <c r="AZ70" s="20"/>
      <c r="BA70" s="20"/>
      <c r="BB70" s="20"/>
      <c r="BC70" s="20">
        <f>AT70+AV70+AW70+AZ70+BB70+AX70</f>
        <v>0</v>
      </c>
      <c r="BD70" s="20">
        <f>AU70+BA70+AY70</f>
        <v>0.1</v>
      </c>
      <c r="BE70" s="20">
        <f>BC70+BD70</f>
        <v>0.1</v>
      </c>
      <c r="BF70" s="19">
        <f t="shared" si="205"/>
        <v>2757338</v>
      </c>
      <c r="BG70" s="19">
        <f t="shared" si="206"/>
        <v>1714193</v>
      </c>
      <c r="BH70" s="19">
        <f t="shared" si="207"/>
        <v>194364</v>
      </c>
      <c r="BI70" s="19">
        <f t="shared" si="208"/>
        <v>135153</v>
      </c>
      <c r="BJ70" s="19">
        <f t="shared" si="209"/>
        <v>30000</v>
      </c>
      <c r="BK70" s="19">
        <f t="shared" si="210"/>
        <v>655232</v>
      </c>
      <c r="BL70" s="19">
        <f t="shared" si="210"/>
        <v>19086</v>
      </c>
      <c r="BM70" s="20">
        <f t="shared" si="211"/>
        <v>9310</v>
      </c>
      <c r="BN70" s="20">
        <f t="shared" si="212"/>
        <v>4.04</v>
      </c>
      <c r="BO70" s="20">
        <f t="shared" si="213"/>
        <v>3.28</v>
      </c>
      <c r="BP70" s="20">
        <f t="shared" si="213"/>
        <v>0.7599999999999999</v>
      </c>
    </row>
    <row r="71" spans="1:68" outlineLevel="2">
      <c r="A71" s="16">
        <v>1424</v>
      </c>
      <c r="B71" s="13">
        <v>600020347</v>
      </c>
      <c r="C71" s="17">
        <v>49864688</v>
      </c>
      <c r="D71" s="18" t="s">
        <v>84</v>
      </c>
      <c r="E71" s="13">
        <v>3150</v>
      </c>
      <c r="F71" s="13" t="s">
        <v>74</v>
      </c>
      <c r="G71" s="30" t="s">
        <v>44</v>
      </c>
      <c r="H71" s="19">
        <v>2662723</v>
      </c>
      <c r="I71" s="19">
        <v>1922382</v>
      </c>
      <c r="J71" s="19">
        <v>49390</v>
      </c>
      <c r="K71" s="19">
        <v>0</v>
      </c>
      <c r="L71" s="19">
        <v>0</v>
      </c>
      <c r="M71" s="19">
        <v>666459</v>
      </c>
      <c r="N71" s="19">
        <v>19718</v>
      </c>
      <c r="O71" s="19">
        <v>4774</v>
      </c>
      <c r="P71" s="20">
        <v>2.8974000000000002</v>
      </c>
      <c r="Q71" s="20">
        <v>2.75</v>
      </c>
      <c r="R71" s="20">
        <v>0.1474</v>
      </c>
      <c r="S71" s="19">
        <f>[1]OON!AW71</f>
        <v>0</v>
      </c>
      <c r="T71" s="19"/>
      <c r="U71" s="19"/>
      <c r="V71" s="19"/>
      <c r="W71" s="19"/>
      <c r="X71" s="19"/>
      <c r="Y71" s="19"/>
      <c r="Z71" s="19">
        <f>SUM(S71:Y71)</f>
        <v>0</v>
      </c>
      <c r="AA71" s="19">
        <f>[1]OON!AX71*-1</f>
        <v>0</v>
      </c>
      <c r="AB71" s="19"/>
      <c r="AC71" s="19"/>
      <c r="AD71" s="19"/>
      <c r="AE71" s="19">
        <f>SUM(AA71:AD71)</f>
        <v>0</v>
      </c>
      <c r="AF71" s="19"/>
      <c r="AG71" s="19">
        <f>[1]OON!AW71</f>
        <v>0</v>
      </c>
      <c r="AH71" s="19">
        <f>[1]OON!AR71</f>
        <v>0</v>
      </c>
      <c r="AI71" s="19">
        <f>SUM(AF71:AH71)</f>
        <v>0</v>
      </c>
      <c r="AJ71" s="19">
        <f>[1]OON!AX71</f>
        <v>0</v>
      </c>
      <c r="AK71" s="19"/>
      <c r="AL71" s="19">
        <f>SUM(AJ71:AK71)</f>
        <v>0</v>
      </c>
      <c r="AM71" s="19">
        <f>Z71+AE71+AI71+AL71</f>
        <v>0</v>
      </c>
      <c r="AN71" s="19">
        <f t="shared" si="204"/>
        <v>0</v>
      </c>
      <c r="AO71" s="19">
        <f>ROUND((Z71+AE71)*1%,0)</f>
        <v>0</v>
      </c>
      <c r="AP71" s="19"/>
      <c r="AQ71" s="19"/>
      <c r="AR71" s="19"/>
      <c r="AS71" s="19">
        <f>AP71+AQ71+AR71</f>
        <v>0</v>
      </c>
      <c r="AT71" s="20">
        <f>[1]OON!BB71</f>
        <v>0</v>
      </c>
      <c r="AU71" s="20">
        <f>[1]OON!BC71</f>
        <v>0</v>
      </c>
      <c r="AV71" s="20"/>
      <c r="AW71" s="20"/>
      <c r="AX71" s="20"/>
      <c r="AY71" s="20"/>
      <c r="AZ71" s="20"/>
      <c r="BA71" s="20"/>
      <c r="BB71" s="20"/>
      <c r="BC71" s="20">
        <f>AT71+AV71+AW71+AZ71+BB71+AX71</f>
        <v>0</v>
      </c>
      <c r="BD71" s="20">
        <f>AU71+BA71+AY71</f>
        <v>0</v>
      </c>
      <c r="BE71" s="20">
        <f>BC71+BD71</f>
        <v>0</v>
      </c>
      <c r="BF71" s="19">
        <f t="shared" si="205"/>
        <v>2662723</v>
      </c>
      <c r="BG71" s="19">
        <f t="shared" si="206"/>
        <v>1922382</v>
      </c>
      <c r="BH71" s="19">
        <f t="shared" si="207"/>
        <v>49390</v>
      </c>
      <c r="BI71" s="19">
        <f t="shared" si="208"/>
        <v>0</v>
      </c>
      <c r="BJ71" s="19">
        <f t="shared" si="209"/>
        <v>0</v>
      </c>
      <c r="BK71" s="19">
        <f t="shared" si="210"/>
        <v>666459</v>
      </c>
      <c r="BL71" s="19">
        <f t="shared" si="210"/>
        <v>19718</v>
      </c>
      <c r="BM71" s="20">
        <f t="shared" si="211"/>
        <v>4774</v>
      </c>
      <c r="BN71" s="20">
        <f t="shared" si="212"/>
        <v>2.8974000000000002</v>
      </c>
      <c r="BO71" s="20">
        <f t="shared" si="213"/>
        <v>2.75</v>
      </c>
      <c r="BP71" s="20">
        <f t="shared" si="213"/>
        <v>0.1474</v>
      </c>
    </row>
    <row r="72" spans="1:68" outlineLevel="1">
      <c r="A72" s="22"/>
      <c r="B72" s="23"/>
      <c r="C72" s="24"/>
      <c r="D72" s="25" t="s">
        <v>85</v>
      </c>
      <c r="E72" s="23"/>
      <c r="F72" s="23"/>
      <c r="G72" s="23"/>
      <c r="H72" s="27">
        <v>45454389</v>
      </c>
      <c r="I72" s="27">
        <v>29935407</v>
      </c>
      <c r="J72" s="27">
        <v>2855273</v>
      </c>
      <c r="K72" s="27">
        <v>414720</v>
      </c>
      <c r="L72" s="27">
        <v>372000</v>
      </c>
      <c r="M72" s="27">
        <v>11349161</v>
      </c>
      <c r="N72" s="27">
        <v>327908</v>
      </c>
      <c r="O72" s="27">
        <v>199920</v>
      </c>
      <c r="P72" s="28">
        <v>54.7834</v>
      </c>
      <c r="Q72" s="28">
        <v>45.880600000000001</v>
      </c>
      <c r="R72" s="28">
        <v>8.9028000000000009</v>
      </c>
      <c r="S72" s="27">
        <f t="shared" ref="S72:AM72" si="214">SUM(S67:S71)</f>
        <v>-22886</v>
      </c>
      <c r="T72" s="27">
        <f t="shared" si="214"/>
        <v>0</v>
      </c>
      <c r="U72" s="27">
        <f t="shared" si="214"/>
        <v>0</v>
      </c>
      <c r="V72" s="27">
        <f t="shared" si="214"/>
        <v>0</v>
      </c>
      <c r="W72" s="27">
        <f t="shared" si="214"/>
        <v>0</v>
      </c>
      <c r="X72" s="27">
        <f t="shared" si="214"/>
        <v>0</v>
      </c>
      <c r="Y72" s="27">
        <f t="shared" si="214"/>
        <v>0</v>
      </c>
      <c r="Z72" s="27">
        <f t="shared" si="214"/>
        <v>-22886</v>
      </c>
      <c r="AA72" s="27">
        <f t="shared" si="214"/>
        <v>0</v>
      </c>
      <c r="AB72" s="27">
        <f t="shared" si="214"/>
        <v>0</v>
      </c>
      <c r="AC72" s="27">
        <f t="shared" si="214"/>
        <v>0</v>
      </c>
      <c r="AD72" s="27">
        <f t="shared" si="214"/>
        <v>0</v>
      </c>
      <c r="AE72" s="27">
        <f t="shared" si="214"/>
        <v>0</v>
      </c>
      <c r="AF72" s="27">
        <f t="shared" si="214"/>
        <v>0</v>
      </c>
      <c r="AG72" s="27">
        <f t="shared" si="214"/>
        <v>0</v>
      </c>
      <c r="AH72" s="27">
        <f t="shared" si="214"/>
        <v>158039</v>
      </c>
      <c r="AI72" s="27">
        <f t="shared" si="214"/>
        <v>158039</v>
      </c>
      <c r="AJ72" s="27">
        <f t="shared" si="214"/>
        <v>0</v>
      </c>
      <c r="AK72" s="27">
        <f t="shared" si="214"/>
        <v>0</v>
      </c>
      <c r="AL72" s="27">
        <f t="shared" si="214"/>
        <v>0</v>
      </c>
      <c r="AM72" s="27">
        <f t="shared" si="214"/>
        <v>135153</v>
      </c>
      <c r="AN72" s="27">
        <f t="shared" ref="AN72:BP72" si="215">SUM(AN67:AN71)</f>
        <v>-7735</v>
      </c>
      <c r="AO72" s="27">
        <f t="shared" si="215"/>
        <v>-229</v>
      </c>
      <c r="AP72" s="27">
        <f t="shared" si="215"/>
        <v>0</v>
      </c>
      <c r="AQ72" s="27">
        <f t="shared" si="215"/>
        <v>0</v>
      </c>
      <c r="AR72" s="27">
        <f t="shared" si="215"/>
        <v>0</v>
      </c>
      <c r="AS72" s="27">
        <f t="shared" si="215"/>
        <v>0</v>
      </c>
      <c r="AT72" s="28">
        <f t="shared" si="215"/>
        <v>0</v>
      </c>
      <c r="AU72" s="28">
        <f t="shared" si="215"/>
        <v>0</v>
      </c>
      <c r="AV72" s="28">
        <f t="shared" si="215"/>
        <v>0</v>
      </c>
      <c r="AW72" s="28">
        <f t="shared" si="215"/>
        <v>0</v>
      </c>
      <c r="AX72" s="28">
        <f t="shared" si="215"/>
        <v>0</v>
      </c>
      <c r="AY72" s="28">
        <f t="shared" si="215"/>
        <v>0</v>
      </c>
      <c r="AZ72" s="28">
        <f t="shared" si="215"/>
        <v>0</v>
      </c>
      <c r="BA72" s="28">
        <f t="shared" si="215"/>
        <v>0</v>
      </c>
      <c r="BB72" s="28">
        <f t="shared" si="215"/>
        <v>0</v>
      </c>
      <c r="BC72" s="28">
        <f t="shared" si="215"/>
        <v>0</v>
      </c>
      <c r="BD72" s="28">
        <f t="shared" si="215"/>
        <v>0</v>
      </c>
      <c r="BE72" s="28">
        <f t="shared" si="215"/>
        <v>0</v>
      </c>
      <c r="BF72" s="27">
        <f t="shared" si="215"/>
        <v>45581578</v>
      </c>
      <c r="BG72" s="27">
        <f t="shared" si="215"/>
        <v>29912521</v>
      </c>
      <c r="BH72" s="27">
        <f t="shared" si="215"/>
        <v>2855273</v>
      </c>
      <c r="BI72" s="27">
        <f t="shared" si="215"/>
        <v>572759</v>
      </c>
      <c r="BJ72" s="27">
        <f t="shared" si="215"/>
        <v>372000</v>
      </c>
      <c r="BK72" s="27">
        <f t="shared" si="215"/>
        <v>11341426</v>
      </c>
      <c r="BL72" s="28">
        <f t="shared" si="215"/>
        <v>327679</v>
      </c>
      <c r="BM72" s="28">
        <f t="shared" si="215"/>
        <v>199920</v>
      </c>
      <c r="BN72" s="28">
        <f t="shared" si="215"/>
        <v>54.7834</v>
      </c>
      <c r="BO72" s="28">
        <f t="shared" si="215"/>
        <v>45.880600000000001</v>
      </c>
      <c r="BP72" s="28">
        <f t="shared" si="215"/>
        <v>8.9028000000000009</v>
      </c>
    </row>
    <row r="73" spans="1:68" outlineLevel="2">
      <c r="A73" s="29">
        <v>1425</v>
      </c>
      <c r="B73" s="30">
        <v>600010023</v>
      </c>
      <c r="C73" s="31">
        <v>62237039</v>
      </c>
      <c r="D73" s="32" t="s">
        <v>86</v>
      </c>
      <c r="E73" s="33">
        <v>3122</v>
      </c>
      <c r="F73" s="33" t="s">
        <v>71</v>
      </c>
      <c r="G73" s="33" t="s">
        <v>44</v>
      </c>
      <c r="H73" s="34">
        <v>21554677</v>
      </c>
      <c r="I73" s="34">
        <v>14891279</v>
      </c>
      <c r="J73" s="34">
        <v>967695</v>
      </c>
      <c r="K73" s="34">
        <v>90000</v>
      </c>
      <c r="L73" s="34">
        <v>0</v>
      </c>
      <c r="M73" s="34">
        <v>5390753</v>
      </c>
      <c r="N73" s="34">
        <v>158590</v>
      </c>
      <c r="O73" s="34">
        <v>56360</v>
      </c>
      <c r="P73" s="35">
        <v>23.0014</v>
      </c>
      <c r="Q73" s="35">
        <v>20.334700000000002</v>
      </c>
      <c r="R73" s="35">
        <v>2.6667000000000001</v>
      </c>
      <c r="S73" s="19">
        <f>[1]OON!AW73</f>
        <v>0</v>
      </c>
      <c r="T73" s="52"/>
      <c r="U73" s="52"/>
      <c r="V73" s="52"/>
      <c r="W73" s="52"/>
      <c r="X73" s="52"/>
      <c r="Y73" s="52"/>
      <c r="Z73" s="34">
        <f>SUM(S73:Y73)</f>
        <v>0</v>
      </c>
      <c r="AA73" s="19">
        <f>[1]OON!AX73*-1</f>
        <v>0</v>
      </c>
      <c r="AB73" s="52"/>
      <c r="AC73" s="52"/>
      <c r="AD73" s="52"/>
      <c r="AE73" s="34">
        <f>SUM(AA73:AD73)</f>
        <v>0</v>
      </c>
      <c r="AF73" s="19"/>
      <c r="AG73" s="19">
        <f>[1]OON!AW73</f>
        <v>0</v>
      </c>
      <c r="AH73" s="19">
        <f>[1]OON!AR73</f>
        <v>0</v>
      </c>
      <c r="AI73" s="34">
        <f>SUM(AF73:AH73)</f>
        <v>0</v>
      </c>
      <c r="AJ73" s="19">
        <f>[1]OON!AX73</f>
        <v>0</v>
      </c>
      <c r="AK73" s="19"/>
      <c r="AL73" s="34">
        <f>SUM(AJ73:AK73)</f>
        <v>0</v>
      </c>
      <c r="AM73" s="34">
        <f>Z73+AE73+AI73+AL73</f>
        <v>0</v>
      </c>
      <c r="AN73" s="19">
        <f t="shared" ref="AN73:AN76" si="216">ROUND((Z73+AE73+AF73+AG73+AJ73)*33.8%,0)</f>
        <v>0</v>
      </c>
      <c r="AO73" s="34">
        <f>ROUND((Z73+AE73)*1%,0)</f>
        <v>0</v>
      </c>
      <c r="AP73" s="52"/>
      <c r="AQ73" s="52"/>
      <c r="AR73" s="52"/>
      <c r="AS73" s="34">
        <f>AP73+AQ73+AR73</f>
        <v>0</v>
      </c>
      <c r="AT73" s="20">
        <f>[1]OON!BB73</f>
        <v>0</v>
      </c>
      <c r="AU73" s="20">
        <f>[1]OON!BC73</f>
        <v>0</v>
      </c>
      <c r="AV73" s="35"/>
      <c r="AW73" s="35"/>
      <c r="AX73" s="35"/>
      <c r="AY73" s="35"/>
      <c r="AZ73" s="35"/>
      <c r="BA73" s="35"/>
      <c r="BB73" s="35"/>
      <c r="BC73" s="35">
        <f>AT73+AV73+AW73+AZ73+BB73+AX73</f>
        <v>0</v>
      </c>
      <c r="BD73" s="35">
        <f>AU73+BA73+AY73</f>
        <v>0</v>
      </c>
      <c r="BE73" s="35">
        <f>BC73+BD73</f>
        <v>0</v>
      </c>
      <c r="BF73" s="19">
        <f t="shared" ref="BF73:BF76" si="217">BG73+BH73+BI73+BJ73+BK73+BL73+BM73</f>
        <v>21554677</v>
      </c>
      <c r="BG73" s="19">
        <f t="shared" ref="BG73:BG76" si="218">I73+Z73</f>
        <v>14891279</v>
      </c>
      <c r="BH73" s="19">
        <f t="shared" ref="BH73:BH76" si="219">J73+AE73</f>
        <v>967695</v>
      </c>
      <c r="BI73" s="19">
        <f t="shared" ref="BI73:BI76" si="220">K73+AI73</f>
        <v>90000</v>
      </c>
      <c r="BJ73" s="19">
        <f t="shared" ref="BJ73:BJ76" si="221">L73+AL73</f>
        <v>0</v>
      </c>
      <c r="BK73" s="19">
        <f t="shared" ref="BK73:BL76" si="222">M73+AN73</f>
        <v>5390753</v>
      </c>
      <c r="BL73" s="19">
        <f t="shared" si="222"/>
        <v>158590</v>
      </c>
      <c r="BM73" s="20">
        <f t="shared" ref="BM73:BM76" si="223">O73+AS73</f>
        <v>56360</v>
      </c>
      <c r="BN73" s="20">
        <f t="shared" ref="BN73:BN76" si="224">BO73+BP73</f>
        <v>23.0014</v>
      </c>
      <c r="BO73" s="20">
        <f t="shared" ref="BO73:BP76" si="225">Q73+BC73</f>
        <v>20.334700000000002</v>
      </c>
      <c r="BP73" s="20">
        <f t="shared" si="225"/>
        <v>2.6667000000000001</v>
      </c>
    </row>
    <row r="74" spans="1:68" outlineLevel="2">
      <c r="A74" s="16">
        <v>1425</v>
      </c>
      <c r="B74" s="13">
        <v>600010023</v>
      </c>
      <c r="C74" s="17">
        <v>62237039</v>
      </c>
      <c r="D74" s="18" t="s">
        <v>86</v>
      </c>
      <c r="E74" s="13">
        <v>3122</v>
      </c>
      <c r="F74" s="13" t="s">
        <v>45</v>
      </c>
      <c r="G74" s="13" t="s">
        <v>46</v>
      </c>
      <c r="H74" s="19">
        <v>124960</v>
      </c>
      <c r="I74" s="19">
        <v>92700</v>
      </c>
      <c r="J74" s="19">
        <v>0</v>
      </c>
      <c r="K74" s="19">
        <v>0</v>
      </c>
      <c r="L74" s="19">
        <v>0</v>
      </c>
      <c r="M74" s="19">
        <v>31333</v>
      </c>
      <c r="N74" s="19">
        <v>927</v>
      </c>
      <c r="O74" s="19">
        <v>0</v>
      </c>
      <c r="P74" s="20">
        <v>0.25</v>
      </c>
      <c r="Q74" s="20">
        <v>0.25</v>
      </c>
      <c r="R74" s="20">
        <v>0</v>
      </c>
      <c r="S74" s="19">
        <f>[1]OON!AW74</f>
        <v>0</v>
      </c>
      <c r="T74" s="19"/>
      <c r="U74" s="19"/>
      <c r="V74" s="19"/>
      <c r="W74" s="19"/>
      <c r="X74" s="19"/>
      <c r="Y74" s="19"/>
      <c r="Z74" s="19">
        <f>SUM(S74:Y74)</f>
        <v>0</v>
      </c>
      <c r="AA74" s="19">
        <f>[1]OON!AX74*-1</f>
        <v>0</v>
      </c>
      <c r="AB74" s="19"/>
      <c r="AC74" s="19"/>
      <c r="AD74" s="19"/>
      <c r="AE74" s="19">
        <f>SUM(AA74:AD74)</f>
        <v>0</v>
      </c>
      <c r="AF74" s="19"/>
      <c r="AG74" s="19">
        <f>[1]OON!AW74</f>
        <v>0</v>
      </c>
      <c r="AH74" s="19">
        <f>[1]OON!AR74</f>
        <v>0</v>
      </c>
      <c r="AI74" s="19">
        <f>SUM(AF74:AH74)</f>
        <v>0</v>
      </c>
      <c r="AJ74" s="19">
        <f>[1]OON!AX74</f>
        <v>0</v>
      </c>
      <c r="AK74" s="19"/>
      <c r="AL74" s="19">
        <f>SUM(AJ74:AK74)</f>
        <v>0</v>
      </c>
      <c r="AM74" s="19">
        <f>Z74+AE74+AI74+AL74</f>
        <v>0</v>
      </c>
      <c r="AN74" s="19">
        <f t="shared" si="216"/>
        <v>0</v>
      </c>
      <c r="AO74" s="19">
        <f>ROUND((Z74+AE74)*1%,0)</f>
        <v>0</v>
      </c>
      <c r="AP74" s="19"/>
      <c r="AQ74" s="19"/>
      <c r="AR74" s="19"/>
      <c r="AS74" s="19">
        <f>AP74+AQ74+AR74</f>
        <v>0</v>
      </c>
      <c r="AT74" s="20"/>
      <c r="AU74" s="20"/>
      <c r="AV74" s="20"/>
      <c r="AW74" s="20"/>
      <c r="AX74" s="20"/>
      <c r="AY74" s="20"/>
      <c r="AZ74" s="20"/>
      <c r="BA74" s="20"/>
      <c r="BB74" s="20"/>
      <c r="BC74" s="20">
        <f>AT74+AV74+AW74+AZ74+BB74+AX74</f>
        <v>0</v>
      </c>
      <c r="BD74" s="20">
        <f>AU74+BA74+AY74</f>
        <v>0</v>
      </c>
      <c r="BE74" s="20">
        <f>BC74+BD74</f>
        <v>0</v>
      </c>
      <c r="BF74" s="19">
        <f t="shared" si="217"/>
        <v>124960</v>
      </c>
      <c r="BG74" s="19">
        <f t="shared" si="218"/>
        <v>92700</v>
      </c>
      <c r="BH74" s="19">
        <f t="shared" si="219"/>
        <v>0</v>
      </c>
      <c r="BI74" s="19">
        <f t="shared" si="220"/>
        <v>0</v>
      </c>
      <c r="BJ74" s="19">
        <f t="shared" si="221"/>
        <v>0</v>
      </c>
      <c r="BK74" s="19">
        <f t="shared" si="222"/>
        <v>31333</v>
      </c>
      <c r="BL74" s="19">
        <f t="shared" si="222"/>
        <v>927</v>
      </c>
      <c r="BM74" s="20">
        <f t="shared" si="223"/>
        <v>0</v>
      </c>
      <c r="BN74" s="20">
        <f t="shared" si="224"/>
        <v>0.25</v>
      </c>
      <c r="BO74" s="20">
        <f t="shared" si="225"/>
        <v>0.25</v>
      </c>
      <c r="BP74" s="20">
        <f t="shared" si="225"/>
        <v>0</v>
      </c>
    </row>
    <row r="75" spans="1:68" outlineLevel="2">
      <c r="A75" s="16">
        <v>1425</v>
      </c>
      <c r="B75" s="13">
        <v>600010023</v>
      </c>
      <c r="C75" s="17">
        <v>62237039</v>
      </c>
      <c r="D75" s="18" t="s">
        <v>86</v>
      </c>
      <c r="E75" s="13">
        <v>3141</v>
      </c>
      <c r="F75" s="13" t="s">
        <v>47</v>
      </c>
      <c r="G75" s="17" t="s">
        <v>46</v>
      </c>
      <c r="H75" s="19">
        <v>984612</v>
      </c>
      <c r="I75" s="19">
        <v>0</v>
      </c>
      <c r="J75" s="19">
        <v>726981</v>
      </c>
      <c r="K75" s="19">
        <v>0</v>
      </c>
      <c r="L75" s="19">
        <v>0</v>
      </c>
      <c r="M75" s="19">
        <v>245720</v>
      </c>
      <c r="N75" s="19">
        <v>7270</v>
      </c>
      <c r="O75" s="19">
        <v>4641</v>
      </c>
      <c r="P75" s="20">
        <v>2.1800000000000002</v>
      </c>
      <c r="Q75" s="20">
        <v>0</v>
      </c>
      <c r="R75" s="20">
        <v>2.1800000000000002</v>
      </c>
      <c r="S75" s="19">
        <f>[1]OON!AW75</f>
        <v>0</v>
      </c>
      <c r="T75" s="50"/>
      <c r="U75" s="50"/>
      <c r="V75" s="50"/>
      <c r="W75" s="50"/>
      <c r="X75" s="50"/>
      <c r="Y75" s="50"/>
      <c r="Z75" s="19">
        <f>SUM(S75:Y75)</f>
        <v>0</v>
      </c>
      <c r="AA75" s="19">
        <f>[1]OON!AX75*-1</f>
        <v>0</v>
      </c>
      <c r="AB75" s="50"/>
      <c r="AC75" s="50"/>
      <c r="AD75" s="50"/>
      <c r="AE75" s="19">
        <f>SUM(AA75:AD75)</f>
        <v>0</v>
      </c>
      <c r="AF75" s="19"/>
      <c r="AG75" s="19">
        <f>[1]OON!AW75</f>
        <v>0</v>
      </c>
      <c r="AH75" s="19">
        <f>[1]OON!AR75</f>
        <v>0</v>
      </c>
      <c r="AI75" s="19">
        <f>SUM(AF75:AH75)</f>
        <v>0</v>
      </c>
      <c r="AJ75" s="19">
        <f>[1]OON!AX75</f>
        <v>0</v>
      </c>
      <c r="AK75" s="19"/>
      <c r="AL75" s="19">
        <f>SUM(AJ75:AK75)</f>
        <v>0</v>
      </c>
      <c r="AM75" s="19">
        <f>Z75+AE75+AI75+AL75</f>
        <v>0</v>
      </c>
      <c r="AN75" s="19">
        <f t="shared" si="216"/>
        <v>0</v>
      </c>
      <c r="AO75" s="19">
        <f>ROUND((Z75+AE75)*1%,0)</f>
        <v>0</v>
      </c>
      <c r="AP75" s="50"/>
      <c r="AQ75" s="50"/>
      <c r="AR75" s="50"/>
      <c r="AS75" s="19">
        <f>AP75+AQ75+AR75</f>
        <v>0</v>
      </c>
      <c r="AT75" s="20"/>
      <c r="AU75" s="20">
        <f>[1]OON!BC75</f>
        <v>0</v>
      </c>
      <c r="AV75" s="20"/>
      <c r="AW75" s="20"/>
      <c r="AX75" s="20"/>
      <c r="AY75" s="20"/>
      <c r="AZ75" s="20"/>
      <c r="BA75" s="20"/>
      <c r="BB75" s="20"/>
      <c r="BC75" s="20">
        <f>AT75+AV75+AW75+AZ75+BB75+AX75</f>
        <v>0</v>
      </c>
      <c r="BD75" s="20">
        <f>AU75+BA75+AY75</f>
        <v>0</v>
      </c>
      <c r="BE75" s="20">
        <f>BC75+BD75</f>
        <v>0</v>
      </c>
      <c r="BF75" s="19">
        <f t="shared" si="217"/>
        <v>984612</v>
      </c>
      <c r="BG75" s="19">
        <f t="shared" si="218"/>
        <v>0</v>
      </c>
      <c r="BH75" s="19">
        <f t="shared" si="219"/>
        <v>726981</v>
      </c>
      <c r="BI75" s="19">
        <f t="shared" si="220"/>
        <v>0</v>
      </c>
      <c r="BJ75" s="19">
        <f t="shared" si="221"/>
        <v>0</v>
      </c>
      <c r="BK75" s="19">
        <f t="shared" si="222"/>
        <v>245720</v>
      </c>
      <c r="BL75" s="19">
        <f t="shared" si="222"/>
        <v>7270</v>
      </c>
      <c r="BM75" s="20">
        <f t="shared" si="223"/>
        <v>4641</v>
      </c>
      <c r="BN75" s="20">
        <f t="shared" si="224"/>
        <v>2.1800000000000002</v>
      </c>
      <c r="BO75" s="20">
        <f t="shared" si="225"/>
        <v>0</v>
      </c>
      <c r="BP75" s="20">
        <f t="shared" si="225"/>
        <v>2.1800000000000002</v>
      </c>
    </row>
    <row r="76" spans="1:68" outlineLevel="2">
      <c r="A76" s="16">
        <v>1425</v>
      </c>
      <c r="B76" s="13">
        <v>600010023</v>
      </c>
      <c r="C76" s="17">
        <v>62237039</v>
      </c>
      <c r="D76" s="18" t="s">
        <v>86</v>
      </c>
      <c r="E76" s="13">
        <v>3147</v>
      </c>
      <c r="F76" s="13" t="s">
        <v>66</v>
      </c>
      <c r="G76" s="13" t="s">
        <v>46</v>
      </c>
      <c r="H76" s="19">
        <v>3085168</v>
      </c>
      <c r="I76" s="19">
        <v>1991354</v>
      </c>
      <c r="J76" s="19">
        <v>288467</v>
      </c>
      <c r="K76" s="19">
        <v>0</v>
      </c>
      <c r="L76" s="19">
        <v>0</v>
      </c>
      <c r="M76" s="19">
        <v>770579</v>
      </c>
      <c r="N76" s="19">
        <v>22798</v>
      </c>
      <c r="O76" s="19">
        <v>11970</v>
      </c>
      <c r="P76" s="20">
        <v>4.79</v>
      </c>
      <c r="Q76" s="20">
        <v>3.81</v>
      </c>
      <c r="R76" s="20">
        <v>0.98</v>
      </c>
      <c r="S76" s="19">
        <f>[1]OON!AW76</f>
        <v>0</v>
      </c>
      <c r="T76" s="19"/>
      <c r="U76" s="19"/>
      <c r="V76" s="19"/>
      <c r="W76" s="19"/>
      <c r="X76" s="19"/>
      <c r="Y76" s="19"/>
      <c r="Z76" s="19">
        <f>SUM(S76:Y76)</f>
        <v>0</v>
      </c>
      <c r="AA76" s="19">
        <f>[1]OON!AX76*-1</f>
        <v>0</v>
      </c>
      <c r="AB76" s="19"/>
      <c r="AC76" s="19"/>
      <c r="AD76" s="19"/>
      <c r="AE76" s="19">
        <f>SUM(AA76:AD76)</f>
        <v>0</v>
      </c>
      <c r="AF76" s="19"/>
      <c r="AG76" s="19">
        <f>[1]OON!AW76</f>
        <v>0</v>
      </c>
      <c r="AH76" s="19">
        <f>[1]OON!AR76</f>
        <v>0</v>
      </c>
      <c r="AI76" s="19">
        <f>SUM(AF76:AH76)</f>
        <v>0</v>
      </c>
      <c r="AJ76" s="19">
        <f>[1]OON!AX76</f>
        <v>0</v>
      </c>
      <c r="AK76" s="19"/>
      <c r="AL76" s="19">
        <f>SUM(AJ76:AK76)</f>
        <v>0</v>
      </c>
      <c r="AM76" s="19">
        <f>Z76+AE76+AI76+AL76</f>
        <v>0</v>
      </c>
      <c r="AN76" s="19">
        <f t="shared" si="216"/>
        <v>0</v>
      </c>
      <c r="AO76" s="19">
        <f>ROUND((Z76+AE76)*1%,0)</f>
        <v>0</v>
      </c>
      <c r="AP76" s="19"/>
      <c r="AQ76" s="19"/>
      <c r="AR76" s="19"/>
      <c r="AS76" s="19">
        <f>AP76+AQ76+AR76</f>
        <v>0</v>
      </c>
      <c r="AT76" s="20">
        <f>[1]OON!BB76</f>
        <v>0</v>
      </c>
      <c r="AU76" s="20">
        <f>[1]OON!BC76</f>
        <v>0</v>
      </c>
      <c r="AV76" s="20"/>
      <c r="AW76" s="20"/>
      <c r="AX76" s="20"/>
      <c r="AY76" s="20"/>
      <c r="AZ76" s="20"/>
      <c r="BA76" s="20"/>
      <c r="BB76" s="20"/>
      <c r="BC76" s="20">
        <f>AT76+AV76+AW76+AZ76+BB76+AX76</f>
        <v>0</v>
      </c>
      <c r="BD76" s="20">
        <f>AU76+BA76+AY76</f>
        <v>0</v>
      </c>
      <c r="BE76" s="20">
        <f>BC76+BD76</f>
        <v>0</v>
      </c>
      <c r="BF76" s="19">
        <f t="shared" si="217"/>
        <v>3085168</v>
      </c>
      <c r="BG76" s="19">
        <f t="shared" si="218"/>
        <v>1991354</v>
      </c>
      <c r="BH76" s="19">
        <f t="shared" si="219"/>
        <v>288467</v>
      </c>
      <c r="BI76" s="19">
        <f t="shared" si="220"/>
        <v>0</v>
      </c>
      <c r="BJ76" s="19">
        <f t="shared" si="221"/>
        <v>0</v>
      </c>
      <c r="BK76" s="19">
        <f t="shared" si="222"/>
        <v>770579</v>
      </c>
      <c r="BL76" s="19">
        <f t="shared" si="222"/>
        <v>22798</v>
      </c>
      <c r="BM76" s="20">
        <f t="shared" si="223"/>
        <v>11970</v>
      </c>
      <c r="BN76" s="20">
        <f t="shared" si="224"/>
        <v>4.79</v>
      </c>
      <c r="BO76" s="20">
        <f t="shared" si="225"/>
        <v>3.81</v>
      </c>
      <c r="BP76" s="20">
        <f t="shared" si="225"/>
        <v>0.98</v>
      </c>
    </row>
    <row r="77" spans="1:68" outlineLevel="1">
      <c r="A77" s="22"/>
      <c r="B77" s="23"/>
      <c r="C77" s="24"/>
      <c r="D77" s="25" t="s">
        <v>87</v>
      </c>
      <c r="E77" s="23"/>
      <c r="F77" s="23"/>
      <c r="G77" s="23"/>
      <c r="H77" s="27">
        <v>25749417</v>
      </c>
      <c r="I77" s="27">
        <v>16975333</v>
      </c>
      <c r="J77" s="27">
        <v>1983143</v>
      </c>
      <c r="K77" s="27">
        <v>90000</v>
      </c>
      <c r="L77" s="27">
        <v>0</v>
      </c>
      <c r="M77" s="27">
        <v>6438385</v>
      </c>
      <c r="N77" s="27">
        <v>189585</v>
      </c>
      <c r="O77" s="27">
        <v>72971</v>
      </c>
      <c r="P77" s="28">
        <v>30.221399999999999</v>
      </c>
      <c r="Q77" s="28">
        <v>24.3947</v>
      </c>
      <c r="R77" s="28">
        <v>5.8267000000000007</v>
      </c>
      <c r="S77" s="27">
        <f t="shared" ref="S77:AM77" si="226">SUM(S73:S76)</f>
        <v>0</v>
      </c>
      <c r="T77" s="27">
        <f t="shared" si="226"/>
        <v>0</v>
      </c>
      <c r="U77" s="27">
        <f t="shared" si="226"/>
        <v>0</v>
      </c>
      <c r="V77" s="27">
        <f t="shared" si="226"/>
        <v>0</v>
      </c>
      <c r="W77" s="27">
        <f t="shared" si="226"/>
        <v>0</v>
      </c>
      <c r="X77" s="27">
        <f t="shared" si="226"/>
        <v>0</v>
      </c>
      <c r="Y77" s="27">
        <f t="shared" si="226"/>
        <v>0</v>
      </c>
      <c r="Z77" s="27">
        <f t="shared" si="226"/>
        <v>0</v>
      </c>
      <c r="AA77" s="27">
        <f t="shared" si="226"/>
        <v>0</v>
      </c>
      <c r="AB77" s="27">
        <f t="shared" si="226"/>
        <v>0</v>
      </c>
      <c r="AC77" s="27">
        <f t="shared" si="226"/>
        <v>0</v>
      </c>
      <c r="AD77" s="27">
        <f t="shared" si="226"/>
        <v>0</v>
      </c>
      <c r="AE77" s="27">
        <f t="shared" si="226"/>
        <v>0</v>
      </c>
      <c r="AF77" s="27">
        <f t="shared" si="226"/>
        <v>0</v>
      </c>
      <c r="AG77" s="27">
        <f t="shared" si="226"/>
        <v>0</v>
      </c>
      <c r="AH77" s="27">
        <f t="shared" si="226"/>
        <v>0</v>
      </c>
      <c r="AI77" s="27">
        <f t="shared" si="226"/>
        <v>0</v>
      </c>
      <c r="AJ77" s="27">
        <f t="shared" si="226"/>
        <v>0</v>
      </c>
      <c r="AK77" s="27">
        <f t="shared" si="226"/>
        <v>0</v>
      </c>
      <c r="AL77" s="27">
        <f t="shared" si="226"/>
        <v>0</v>
      </c>
      <c r="AM77" s="27">
        <f t="shared" si="226"/>
        <v>0</v>
      </c>
      <c r="AN77" s="27">
        <f t="shared" ref="AN77:BP77" si="227">SUM(AN73:AN76)</f>
        <v>0</v>
      </c>
      <c r="AO77" s="27">
        <f t="shared" si="227"/>
        <v>0</v>
      </c>
      <c r="AP77" s="27">
        <f t="shared" si="227"/>
        <v>0</v>
      </c>
      <c r="AQ77" s="27">
        <f t="shared" si="227"/>
        <v>0</v>
      </c>
      <c r="AR77" s="27">
        <f t="shared" si="227"/>
        <v>0</v>
      </c>
      <c r="AS77" s="27">
        <f t="shared" si="227"/>
        <v>0</v>
      </c>
      <c r="AT77" s="28">
        <f t="shared" si="227"/>
        <v>0</v>
      </c>
      <c r="AU77" s="28">
        <f t="shared" si="227"/>
        <v>0</v>
      </c>
      <c r="AV77" s="28">
        <f t="shared" si="227"/>
        <v>0</v>
      </c>
      <c r="AW77" s="28">
        <f t="shared" si="227"/>
        <v>0</v>
      </c>
      <c r="AX77" s="28">
        <f t="shared" si="227"/>
        <v>0</v>
      </c>
      <c r="AY77" s="28">
        <f t="shared" si="227"/>
        <v>0</v>
      </c>
      <c r="AZ77" s="28">
        <f t="shared" si="227"/>
        <v>0</v>
      </c>
      <c r="BA77" s="28">
        <f t="shared" si="227"/>
        <v>0</v>
      </c>
      <c r="BB77" s="28">
        <f t="shared" si="227"/>
        <v>0</v>
      </c>
      <c r="BC77" s="28">
        <f t="shared" si="227"/>
        <v>0</v>
      </c>
      <c r="BD77" s="28">
        <f t="shared" si="227"/>
        <v>0</v>
      </c>
      <c r="BE77" s="28">
        <f t="shared" si="227"/>
        <v>0</v>
      </c>
      <c r="BF77" s="27">
        <f t="shared" si="227"/>
        <v>25749417</v>
      </c>
      <c r="BG77" s="27">
        <f t="shared" si="227"/>
        <v>16975333</v>
      </c>
      <c r="BH77" s="27">
        <f t="shared" si="227"/>
        <v>1983143</v>
      </c>
      <c r="BI77" s="27">
        <f t="shared" si="227"/>
        <v>90000</v>
      </c>
      <c r="BJ77" s="27">
        <f t="shared" si="227"/>
        <v>0</v>
      </c>
      <c r="BK77" s="27">
        <f t="shared" si="227"/>
        <v>6438385</v>
      </c>
      <c r="BL77" s="28">
        <f t="shared" si="227"/>
        <v>189585</v>
      </c>
      <c r="BM77" s="28">
        <f t="shared" si="227"/>
        <v>72971</v>
      </c>
      <c r="BN77" s="28">
        <f t="shared" si="227"/>
        <v>30.221399999999999</v>
      </c>
      <c r="BO77" s="28">
        <f t="shared" si="227"/>
        <v>24.3947</v>
      </c>
      <c r="BP77" s="28">
        <f t="shared" si="227"/>
        <v>5.8267000000000007</v>
      </c>
    </row>
    <row r="78" spans="1:68" outlineLevel="2">
      <c r="A78" s="29">
        <v>1426</v>
      </c>
      <c r="B78" s="30">
        <v>600020371</v>
      </c>
      <c r="C78" s="31">
        <v>60252600</v>
      </c>
      <c r="D78" s="32" t="s">
        <v>88</v>
      </c>
      <c r="E78" s="30">
        <v>3122</v>
      </c>
      <c r="F78" s="30" t="s">
        <v>71</v>
      </c>
      <c r="G78" s="30" t="s">
        <v>44</v>
      </c>
      <c r="H78" s="34">
        <v>21063381</v>
      </c>
      <c r="I78" s="34">
        <v>14400926</v>
      </c>
      <c r="J78" s="34">
        <v>996212</v>
      </c>
      <c r="K78" s="34">
        <v>40000</v>
      </c>
      <c r="L78" s="34">
        <v>150000</v>
      </c>
      <c r="M78" s="34">
        <v>5268452</v>
      </c>
      <c r="N78" s="34">
        <v>153971</v>
      </c>
      <c r="O78" s="34">
        <v>53820</v>
      </c>
      <c r="P78" s="35">
        <v>22.501700000000003</v>
      </c>
      <c r="Q78" s="35">
        <v>19.705000000000002</v>
      </c>
      <c r="R78" s="35">
        <v>2.7967</v>
      </c>
      <c r="S78" s="19">
        <f>[1]OON!AW78</f>
        <v>0</v>
      </c>
      <c r="T78" s="34"/>
      <c r="U78" s="34"/>
      <c r="V78" s="34"/>
      <c r="W78" s="34"/>
      <c r="X78" s="34"/>
      <c r="Y78" s="34"/>
      <c r="Z78" s="34">
        <f>SUM(S78:Y78)</f>
        <v>0</v>
      </c>
      <c r="AA78" s="19">
        <f>[1]OON!AX78*-1</f>
        <v>0</v>
      </c>
      <c r="AB78" s="34"/>
      <c r="AC78" s="34"/>
      <c r="AD78" s="34"/>
      <c r="AE78" s="34">
        <f>SUM(AA78:AD78)</f>
        <v>0</v>
      </c>
      <c r="AF78" s="19"/>
      <c r="AG78" s="19">
        <f>[1]OON!AW78</f>
        <v>0</v>
      </c>
      <c r="AH78" s="19">
        <f>[1]OON!AR78</f>
        <v>0</v>
      </c>
      <c r="AI78" s="34">
        <f>SUM(AF78:AH78)</f>
        <v>0</v>
      </c>
      <c r="AJ78" s="19">
        <f>[1]OON!AX78</f>
        <v>0</v>
      </c>
      <c r="AK78" s="19"/>
      <c r="AL78" s="34">
        <f>SUM(AJ78:AK78)</f>
        <v>0</v>
      </c>
      <c r="AM78" s="34">
        <f>Z78+AE78+AI78+AL78</f>
        <v>0</v>
      </c>
      <c r="AN78" s="19">
        <f t="shared" ref="AN78:AN80" si="228">ROUND((Z78+AE78+AF78+AG78+AJ78)*33.8%,0)</f>
        <v>0</v>
      </c>
      <c r="AO78" s="34">
        <f>ROUND((Z78+AE78)*1%,0)</f>
        <v>0</v>
      </c>
      <c r="AP78" s="34"/>
      <c r="AQ78" s="34"/>
      <c r="AR78" s="34"/>
      <c r="AS78" s="34">
        <f>AP78+AQ78+AR78</f>
        <v>0</v>
      </c>
      <c r="AT78" s="20">
        <f>[1]OON!BB78</f>
        <v>0</v>
      </c>
      <c r="AU78" s="20">
        <f>[1]OON!BC78</f>
        <v>0</v>
      </c>
      <c r="AV78" s="35"/>
      <c r="AW78" s="35"/>
      <c r="AX78" s="35"/>
      <c r="AY78" s="35"/>
      <c r="AZ78" s="35"/>
      <c r="BA78" s="35"/>
      <c r="BB78" s="35"/>
      <c r="BC78" s="35">
        <f>AT78+AV78+AW78+AZ78+BB78+AX78</f>
        <v>0</v>
      </c>
      <c r="BD78" s="35">
        <f>AU78+BA78+AY78</f>
        <v>0</v>
      </c>
      <c r="BE78" s="35">
        <f>BC78+BD78</f>
        <v>0</v>
      </c>
      <c r="BF78" s="19">
        <f t="shared" ref="BF78:BF80" si="229">BG78+BH78+BI78+BJ78+BK78+BL78+BM78</f>
        <v>21063381</v>
      </c>
      <c r="BG78" s="19">
        <f t="shared" ref="BG78:BG80" si="230">I78+Z78</f>
        <v>14400926</v>
      </c>
      <c r="BH78" s="19">
        <f t="shared" ref="BH78:BH80" si="231">J78+AE78</f>
        <v>996212</v>
      </c>
      <c r="BI78" s="19">
        <f t="shared" ref="BI78:BI80" si="232">K78+AI78</f>
        <v>40000</v>
      </c>
      <c r="BJ78" s="19">
        <f t="shared" ref="BJ78:BJ80" si="233">L78+AL78</f>
        <v>150000</v>
      </c>
      <c r="BK78" s="19">
        <f t="shared" ref="BK78:BL80" si="234">M78+AN78</f>
        <v>5268452</v>
      </c>
      <c r="BL78" s="19">
        <f t="shared" si="234"/>
        <v>153971</v>
      </c>
      <c r="BM78" s="20">
        <f t="shared" ref="BM78:BM80" si="235">O78+AS78</f>
        <v>53820</v>
      </c>
      <c r="BN78" s="20">
        <f t="shared" ref="BN78:BN80" si="236">BO78+BP78</f>
        <v>22.501700000000003</v>
      </c>
      <c r="BO78" s="20">
        <f t="shared" ref="BO78:BP80" si="237">Q78+BC78</f>
        <v>19.705000000000002</v>
      </c>
      <c r="BP78" s="20">
        <f t="shared" si="237"/>
        <v>2.7967</v>
      </c>
    </row>
    <row r="79" spans="1:68" outlineLevel="2">
      <c r="A79" s="16">
        <v>1426</v>
      </c>
      <c r="B79" s="13">
        <v>600020371</v>
      </c>
      <c r="C79" s="17">
        <v>60252600</v>
      </c>
      <c r="D79" s="18" t="s">
        <v>88</v>
      </c>
      <c r="E79" s="13">
        <v>3122</v>
      </c>
      <c r="F79" s="13" t="s">
        <v>45</v>
      </c>
      <c r="G79" s="13" t="s">
        <v>46</v>
      </c>
      <c r="H79" s="19">
        <v>360890</v>
      </c>
      <c r="I79" s="19">
        <v>267723</v>
      </c>
      <c r="J79" s="19">
        <v>0</v>
      </c>
      <c r="K79" s="19">
        <v>0</v>
      </c>
      <c r="L79" s="19">
        <v>0</v>
      </c>
      <c r="M79" s="19">
        <v>90490</v>
      </c>
      <c r="N79" s="19">
        <v>2677</v>
      </c>
      <c r="O79" s="19">
        <v>0</v>
      </c>
      <c r="P79" s="20">
        <v>0.5</v>
      </c>
      <c r="Q79" s="20">
        <v>0.5</v>
      </c>
      <c r="R79" s="20">
        <v>0</v>
      </c>
      <c r="S79" s="19">
        <f>[1]OON!AW79</f>
        <v>0</v>
      </c>
      <c r="T79" s="19"/>
      <c r="U79" s="19"/>
      <c r="V79" s="19"/>
      <c r="W79" s="19"/>
      <c r="X79" s="19"/>
      <c r="Y79" s="19"/>
      <c r="Z79" s="19">
        <f>SUM(S79:Y79)</f>
        <v>0</v>
      </c>
      <c r="AA79" s="19">
        <f>[1]OON!AX79*-1</f>
        <v>0</v>
      </c>
      <c r="AB79" s="19"/>
      <c r="AC79" s="19"/>
      <c r="AD79" s="19"/>
      <c r="AE79" s="19">
        <f>SUM(AA79:AD79)</f>
        <v>0</v>
      </c>
      <c r="AF79" s="19"/>
      <c r="AG79" s="19">
        <f>[1]OON!AW79</f>
        <v>0</v>
      </c>
      <c r="AH79" s="19">
        <f>[1]OON!AR79</f>
        <v>0</v>
      </c>
      <c r="AI79" s="19">
        <f>SUM(AF79:AH79)</f>
        <v>0</v>
      </c>
      <c r="AJ79" s="19">
        <f>[1]OON!AX79</f>
        <v>0</v>
      </c>
      <c r="AK79" s="19"/>
      <c r="AL79" s="19">
        <f>SUM(AJ79:AK79)</f>
        <v>0</v>
      </c>
      <c r="AM79" s="19">
        <f>Z79+AE79+AI79+AL79</f>
        <v>0</v>
      </c>
      <c r="AN79" s="19">
        <f t="shared" si="228"/>
        <v>0</v>
      </c>
      <c r="AO79" s="19">
        <f>ROUND((Z79+AE79)*1%,0)</f>
        <v>0</v>
      </c>
      <c r="AP79" s="19"/>
      <c r="AQ79" s="19"/>
      <c r="AR79" s="19"/>
      <c r="AS79" s="19">
        <f>AP79+AQ79+AR79</f>
        <v>0</v>
      </c>
      <c r="AT79" s="20"/>
      <c r="AU79" s="20"/>
      <c r="AV79" s="20"/>
      <c r="AW79" s="20"/>
      <c r="AX79" s="20"/>
      <c r="AY79" s="20"/>
      <c r="AZ79" s="20"/>
      <c r="BA79" s="20"/>
      <c r="BB79" s="20"/>
      <c r="BC79" s="20">
        <f>AT79+AV79+AW79+AZ79+BB79+AX79</f>
        <v>0</v>
      </c>
      <c r="BD79" s="20">
        <f>AU79+BA79+AY79</f>
        <v>0</v>
      </c>
      <c r="BE79" s="20">
        <f>BC79+BD79</f>
        <v>0</v>
      </c>
      <c r="BF79" s="19">
        <f t="shared" si="229"/>
        <v>360890</v>
      </c>
      <c r="BG79" s="19">
        <f t="shared" si="230"/>
        <v>267723</v>
      </c>
      <c r="BH79" s="19">
        <f t="shared" si="231"/>
        <v>0</v>
      </c>
      <c r="BI79" s="19">
        <f t="shared" si="232"/>
        <v>0</v>
      </c>
      <c r="BJ79" s="19">
        <f t="shared" si="233"/>
        <v>0</v>
      </c>
      <c r="BK79" s="19">
        <f t="shared" si="234"/>
        <v>90490</v>
      </c>
      <c r="BL79" s="19">
        <f t="shared" si="234"/>
        <v>2677</v>
      </c>
      <c r="BM79" s="20">
        <f t="shared" si="235"/>
        <v>0</v>
      </c>
      <c r="BN79" s="20">
        <f t="shared" si="236"/>
        <v>0.5</v>
      </c>
      <c r="BO79" s="20">
        <f t="shared" si="237"/>
        <v>0.5</v>
      </c>
      <c r="BP79" s="20">
        <f t="shared" si="237"/>
        <v>0</v>
      </c>
    </row>
    <row r="80" spans="1:68" outlineLevel="2">
      <c r="A80" s="16">
        <v>1426</v>
      </c>
      <c r="B80" s="13">
        <v>600020371</v>
      </c>
      <c r="C80" s="17">
        <v>60252600</v>
      </c>
      <c r="D80" s="18" t="s">
        <v>88</v>
      </c>
      <c r="E80" s="21">
        <v>3150</v>
      </c>
      <c r="F80" s="21" t="s">
        <v>74</v>
      </c>
      <c r="G80" s="21" t="s">
        <v>44</v>
      </c>
      <c r="H80" s="19">
        <v>5083280</v>
      </c>
      <c r="I80" s="19">
        <v>3660002</v>
      </c>
      <c r="J80" s="19">
        <v>94290</v>
      </c>
      <c r="K80" s="19">
        <v>10000</v>
      </c>
      <c r="L80" s="19">
        <v>0</v>
      </c>
      <c r="M80" s="19">
        <v>1272331</v>
      </c>
      <c r="N80" s="19">
        <v>37543</v>
      </c>
      <c r="O80" s="19">
        <v>9114</v>
      </c>
      <c r="P80" s="20">
        <v>5.5213999999999999</v>
      </c>
      <c r="Q80" s="20">
        <v>5.24</v>
      </c>
      <c r="R80" s="20">
        <v>0.28139999999999998</v>
      </c>
      <c r="S80" s="19">
        <f>[1]OON!AW80</f>
        <v>0</v>
      </c>
      <c r="T80" s="50"/>
      <c r="U80" s="50"/>
      <c r="V80" s="50"/>
      <c r="W80" s="50"/>
      <c r="X80" s="50"/>
      <c r="Y80" s="50"/>
      <c r="Z80" s="19">
        <f>SUM(S80:Y80)</f>
        <v>0</v>
      </c>
      <c r="AA80" s="19">
        <f>[1]OON!AX80*-1</f>
        <v>0</v>
      </c>
      <c r="AB80" s="50"/>
      <c r="AC80" s="50"/>
      <c r="AD80" s="50"/>
      <c r="AE80" s="19">
        <f>SUM(AA80:AD80)</f>
        <v>0</v>
      </c>
      <c r="AF80" s="19"/>
      <c r="AG80" s="19">
        <f>[1]OON!AW80</f>
        <v>0</v>
      </c>
      <c r="AH80" s="19">
        <f>[1]OON!AR80</f>
        <v>0</v>
      </c>
      <c r="AI80" s="19">
        <f>SUM(AF80:AH80)</f>
        <v>0</v>
      </c>
      <c r="AJ80" s="19">
        <f>[1]OON!AX80</f>
        <v>0</v>
      </c>
      <c r="AK80" s="19"/>
      <c r="AL80" s="19">
        <f>SUM(AJ80:AK80)</f>
        <v>0</v>
      </c>
      <c r="AM80" s="19">
        <f>Z80+AE80+AI80+AL80</f>
        <v>0</v>
      </c>
      <c r="AN80" s="19">
        <f t="shared" si="228"/>
        <v>0</v>
      </c>
      <c r="AO80" s="19">
        <f>ROUND((Z80+AE80)*1%,0)</f>
        <v>0</v>
      </c>
      <c r="AP80" s="50"/>
      <c r="AQ80" s="50"/>
      <c r="AR80" s="50"/>
      <c r="AS80" s="19">
        <f>AP80+AQ80+AR80</f>
        <v>0</v>
      </c>
      <c r="AT80" s="20">
        <f>[1]OON!BB80</f>
        <v>0</v>
      </c>
      <c r="AU80" s="20">
        <f>[1]OON!BC80</f>
        <v>0</v>
      </c>
      <c r="AV80" s="20"/>
      <c r="AW80" s="20"/>
      <c r="AX80" s="20"/>
      <c r="AY80" s="20"/>
      <c r="AZ80" s="20"/>
      <c r="BA80" s="20"/>
      <c r="BB80" s="20"/>
      <c r="BC80" s="20">
        <f>AT80+AV80+AW80+AZ80+BB80+AX80</f>
        <v>0</v>
      </c>
      <c r="BD80" s="20">
        <f>AU80+BA80+AY80</f>
        <v>0</v>
      </c>
      <c r="BE80" s="20">
        <f>BC80+BD80</f>
        <v>0</v>
      </c>
      <c r="BF80" s="19">
        <f t="shared" si="229"/>
        <v>5083280</v>
      </c>
      <c r="BG80" s="19">
        <f t="shared" si="230"/>
        <v>3660002</v>
      </c>
      <c r="BH80" s="19">
        <f t="shared" si="231"/>
        <v>94290</v>
      </c>
      <c r="BI80" s="19">
        <f t="shared" si="232"/>
        <v>10000</v>
      </c>
      <c r="BJ80" s="19">
        <f t="shared" si="233"/>
        <v>0</v>
      </c>
      <c r="BK80" s="19">
        <f t="shared" si="234"/>
        <v>1272331</v>
      </c>
      <c r="BL80" s="19">
        <f t="shared" si="234"/>
        <v>37543</v>
      </c>
      <c r="BM80" s="20">
        <f t="shared" si="235"/>
        <v>9114</v>
      </c>
      <c r="BN80" s="20">
        <f t="shared" si="236"/>
        <v>5.5213999999999999</v>
      </c>
      <c r="BO80" s="20">
        <f t="shared" si="237"/>
        <v>5.24</v>
      </c>
      <c r="BP80" s="20">
        <f t="shared" si="237"/>
        <v>0.28139999999999998</v>
      </c>
    </row>
    <row r="81" spans="1:68" outlineLevel="1">
      <c r="A81" s="22"/>
      <c r="B81" s="23"/>
      <c r="C81" s="24"/>
      <c r="D81" s="25" t="s">
        <v>89</v>
      </c>
      <c r="E81" s="26"/>
      <c r="F81" s="26"/>
      <c r="G81" s="26"/>
      <c r="H81" s="27">
        <v>26507551</v>
      </c>
      <c r="I81" s="27">
        <v>18328651</v>
      </c>
      <c r="J81" s="27">
        <v>1090502</v>
      </c>
      <c r="K81" s="27">
        <v>50000</v>
      </c>
      <c r="L81" s="27">
        <v>150000</v>
      </c>
      <c r="M81" s="27">
        <v>6631273</v>
      </c>
      <c r="N81" s="27">
        <v>194191</v>
      </c>
      <c r="O81" s="27">
        <v>62934</v>
      </c>
      <c r="P81" s="28">
        <v>28.523100000000003</v>
      </c>
      <c r="Q81" s="28">
        <v>25.445</v>
      </c>
      <c r="R81" s="28">
        <v>3.0781000000000001</v>
      </c>
      <c r="S81" s="27">
        <f t="shared" ref="S81:AM81" si="238">SUM(S78:S80)</f>
        <v>0</v>
      </c>
      <c r="T81" s="51">
        <f t="shared" si="238"/>
        <v>0</v>
      </c>
      <c r="U81" s="51">
        <f t="shared" si="238"/>
        <v>0</v>
      </c>
      <c r="V81" s="51">
        <f t="shared" si="238"/>
        <v>0</v>
      </c>
      <c r="W81" s="51">
        <f t="shared" si="238"/>
        <v>0</v>
      </c>
      <c r="X81" s="51">
        <f t="shared" si="238"/>
        <v>0</v>
      </c>
      <c r="Y81" s="51">
        <f t="shared" si="238"/>
        <v>0</v>
      </c>
      <c r="Z81" s="27">
        <f t="shared" si="238"/>
        <v>0</v>
      </c>
      <c r="AA81" s="51">
        <f t="shared" si="238"/>
        <v>0</v>
      </c>
      <c r="AB81" s="51">
        <f t="shared" si="238"/>
        <v>0</v>
      </c>
      <c r="AC81" s="51">
        <f t="shared" si="238"/>
        <v>0</v>
      </c>
      <c r="AD81" s="51">
        <f t="shared" si="238"/>
        <v>0</v>
      </c>
      <c r="AE81" s="27">
        <f t="shared" si="238"/>
        <v>0</v>
      </c>
      <c r="AF81" s="27">
        <f t="shared" si="238"/>
        <v>0</v>
      </c>
      <c r="AG81" s="27">
        <f t="shared" si="238"/>
        <v>0</v>
      </c>
      <c r="AH81" s="27">
        <f t="shared" si="238"/>
        <v>0</v>
      </c>
      <c r="AI81" s="27">
        <f t="shared" si="238"/>
        <v>0</v>
      </c>
      <c r="AJ81" s="27">
        <f t="shared" si="238"/>
        <v>0</v>
      </c>
      <c r="AK81" s="27">
        <f t="shared" si="238"/>
        <v>0</v>
      </c>
      <c r="AL81" s="27">
        <f t="shared" si="238"/>
        <v>0</v>
      </c>
      <c r="AM81" s="27">
        <f t="shared" si="238"/>
        <v>0</v>
      </c>
      <c r="AN81" s="27">
        <f t="shared" ref="AN81:BP81" si="239">SUM(AN78:AN80)</f>
        <v>0</v>
      </c>
      <c r="AO81" s="27">
        <f t="shared" si="239"/>
        <v>0</v>
      </c>
      <c r="AP81" s="51">
        <f t="shared" si="239"/>
        <v>0</v>
      </c>
      <c r="AQ81" s="51">
        <f t="shared" si="239"/>
        <v>0</v>
      </c>
      <c r="AR81" s="51">
        <f t="shared" si="239"/>
        <v>0</v>
      </c>
      <c r="AS81" s="27">
        <f t="shared" si="239"/>
        <v>0</v>
      </c>
      <c r="AT81" s="28">
        <f t="shared" si="239"/>
        <v>0</v>
      </c>
      <c r="AU81" s="28">
        <f t="shared" si="239"/>
        <v>0</v>
      </c>
      <c r="AV81" s="28">
        <f t="shared" si="239"/>
        <v>0</v>
      </c>
      <c r="AW81" s="28">
        <f t="shared" si="239"/>
        <v>0</v>
      </c>
      <c r="AX81" s="28">
        <f t="shared" si="239"/>
        <v>0</v>
      </c>
      <c r="AY81" s="28">
        <f t="shared" si="239"/>
        <v>0</v>
      </c>
      <c r="AZ81" s="28">
        <f t="shared" si="239"/>
        <v>0</v>
      </c>
      <c r="BA81" s="28">
        <f t="shared" si="239"/>
        <v>0</v>
      </c>
      <c r="BB81" s="28">
        <f t="shared" si="239"/>
        <v>0</v>
      </c>
      <c r="BC81" s="28">
        <f t="shared" si="239"/>
        <v>0</v>
      </c>
      <c r="BD81" s="28">
        <f t="shared" si="239"/>
        <v>0</v>
      </c>
      <c r="BE81" s="28">
        <f t="shared" si="239"/>
        <v>0</v>
      </c>
      <c r="BF81" s="27">
        <f t="shared" si="239"/>
        <v>26507551</v>
      </c>
      <c r="BG81" s="27">
        <f t="shared" si="239"/>
        <v>18328651</v>
      </c>
      <c r="BH81" s="27">
        <f t="shared" si="239"/>
        <v>1090502</v>
      </c>
      <c r="BI81" s="27">
        <f t="shared" si="239"/>
        <v>50000</v>
      </c>
      <c r="BJ81" s="27">
        <f t="shared" si="239"/>
        <v>150000</v>
      </c>
      <c r="BK81" s="27">
        <f t="shared" si="239"/>
        <v>6631273</v>
      </c>
      <c r="BL81" s="28">
        <f t="shared" si="239"/>
        <v>194191</v>
      </c>
      <c r="BM81" s="28">
        <f t="shared" si="239"/>
        <v>62934</v>
      </c>
      <c r="BN81" s="28">
        <f t="shared" si="239"/>
        <v>28.523100000000003</v>
      </c>
      <c r="BO81" s="28">
        <f t="shared" si="239"/>
        <v>25.445</v>
      </c>
      <c r="BP81" s="28">
        <f t="shared" si="239"/>
        <v>3.0781000000000001</v>
      </c>
    </row>
    <row r="82" spans="1:68" outlineLevel="2">
      <c r="A82" s="29">
        <v>1427</v>
      </c>
      <c r="B82" s="30">
        <v>600010422</v>
      </c>
      <c r="C82" s="31">
        <v>60252766</v>
      </c>
      <c r="D82" s="32" t="s">
        <v>90</v>
      </c>
      <c r="E82" s="30">
        <v>3122</v>
      </c>
      <c r="F82" s="30" t="s">
        <v>71</v>
      </c>
      <c r="G82" s="31" t="s">
        <v>44</v>
      </c>
      <c r="H82" s="34">
        <v>30741573</v>
      </c>
      <c r="I82" s="34">
        <v>20872659</v>
      </c>
      <c r="J82" s="34">
        <v>1563738</v>
      </c>
      <c r="K82" s="34">
        <v>135000</v>
      </c>
      <c r="L82" s="34">
        <v>160000</v>
      </c>
      <c r="M82" s="34">
        <v>7683212</v>
      </c>
      <c r="N82" s="34">
        <v>224364</v>
      </c>
      <c r="O82" s="34">
        <v>102600</v>
      </c>
      <c r="P82" s="35">
        <v>34.584299999999999</v>
      </c>
      <c r="Q82" s="35">
        <v>30.325800000000001</v>
      </c>
      <c r="R82" s="35">
        <v>4.2584999999999988</v>
      </c>
      <c r="S82" s="19">
        <f>[1]OON!AW82</f>
        <v>0</v>
      </c>
      <c r="T82" s="52"/>
      <c r="U82" s="52"/>
      <c r="V82" s="52"/>
      <c r="W82" s="52"/>
      <c r="X82" s="52"/>
      <c r="Y82" s="52"/>
      <c r="Z82" s="34">
        <f>SUM(S82:Y82)</f>
        <v>0</v>
      </c>
      <c r="AA82" s="19">
        <f>[1]OON!AX82*-1</f>
        <v>0</v>
      </c>
      <c r="AB82" s="52"/>
      <c r="AC82" s="52"/>
      <c r="AD82" s="52"/>
      <c r="AE82" s="34">
        <f>SUM(AA82:AD82)</f>
        <v>0</v>
      </c>
      <c r="AF82" s="19"/>
      <c r="AG82" s="19">
        <f>[1]OON!AW82</f>
        <v>0</v>
      </c>
      <c r="AH82" s="19">
        <f>[1]OON!AR82</f>
        <v>0</v>
      </c>
      <c r="AI82" s="34">
        <f>SUM(AF82:AH82)</f>
        <v>0</v>
      </c>
      <c r="AJ82" s="19">
        <f>[1]OON!AX82</f>
        <v>0</v>
      </c>
      <c r="AK82" s="19"/>
      <c r="AL82" s="34">
        <f>SUM(AJ82:AK82)</f>
        <v>0</v>
      </c>
      <c r="AM82" s="34">
        <f>Z82+AE82+AI82+AL82</f>
        <v>0</v>
      </c>
      <c r="AN82" s="19">
        <f t="shared" ref="AN82:AN85" si="240">ROUND((Z82+AE82+AF82+AG82+AJ82)*33.8%,0)</f>
        <v>0</v>
      </c>
      <c r="AO82" s="34">
        <f>ROUND((Z82+AE82)*1%,0)</f>
        <v>0</v>
      </c>
      <c r="AP82" s="52"/>
      <c r="AQ82" s="52"/>
      <c r="AR82" s="52"/>
      <c r="AS82" s="34">
        <f>AP82+AQ82+AR82</f>
        <v>0</v>
      </c>
      <c r="AT82" s="20">
        <f>[1]OON!BB82</f>
        <v>0</v>
      </c>
      <c r="AU82" s="20">
        <f>[1]OON!BC82</f>
        <v>0</v>
      </c>
      <c r="AV82" s="35"/>
      <c r="AW82" s="35"/>
      <c r="AX82" s="35"/>
      <c r="AY82" s="35"/>
      <c r="AZ82" s="35"/>
      <c r="BA82" s="35"/>
      <c r="BB82" s="35"/>
      <c r="BC82" s="35">
        <f>AT82+AV82+AW82+AZ82+BB82+AX82</f>
        <v>0</v>
      </c>
      <c r="BD82" s="35">
        <f>AU82+BA82+AY82</f>
        <v>0</v>
      </c>
      <c r="BE82" s="35">
        <f>BC82+BD82</f>
        <v>0</v>
      </c>
      <c r="BF82" s="19">
        <f t="shared" ref="BF82:BF85" si="241">BG82+BH82+BI82+BJ82+BK82+BL82+BM82</f>
        <v>30741573</v>
      </c>
      <c r="BG82" s="19">
        <f t="shared" ref="BG82:BG85" si="242">I82+Z82</f>
        <v>20872659</v>
      </c>
      <c r="BH82" s="19">
        <f t="shared" ref="BH82:BH85" si="243">J82+AE82</f>
        <v>1563738</v>
      </c>
      <c r="BI82" s="19">
        <f t="shared" ref="BI82:BI85" si="244">K82+AI82</f>
        <v>135000</v>
      </c>
      <c r="BJ82" s="19">
        <f t="shared" ref="BJ82:BJ85" si="245">L82+AL82</f>
        <v>160000</v>
      </c>
      <c r="BK82" s="19">
        <f t="shared" ref="BK82:BL85" si="246">M82+AN82</f>
        <v>7683212</v>
      </c>
      <c r="BL82" s="19">
        <f t="shared" si="246"/>
        <v>224364</v>
      </c>
      <c r="BM82" s="20">
        <f t="shared" ref="BM82:BM85" si="247">O82+AS82</f>
        <v>102600</v>
      </c>
      <c r="BN82" s="20">
        <f t="shared" ref="BN82:BN85" si="248">BO82+BP82</f>
        <v>34.584299999999999</v>
      </c>
      <c r="BO82" s="20">
        <f t="shared" ref="BO82:BP85" si="249">Q82+BC82</f>
        <v>30.325800000000001</v>
      </c>
      <c r="BP82" s="20">
        <f t="shared" si="249"/>
        <v>4.2584999999999988</v>
      </c>
    </row>
    <row r="83" spans="1:68" outlineLevel="2">
      <c r="A83" s="16">
        <v>1427</v>
      </c>
      <c r="B83" s="13">
        <v>600010422</v>
      </c>
      <c r="C83" s="17">
        <v>60252766</v>
      </c>
      <c r="D83" s="18" t="s">
        <v>90</v>
      </c>
      <c r="E83" s="21">
        <v>3122</v>
      </c>
      <c r="F83" s="21" t="s">
        <v>45</v>
      </c>
      <c r="G83" s="21" t="s">
        <v>46</v>
      </c>
      <c r="H83" s="19">
        <v>124960</v>
      </c>
      <c r="I83" s="19">
        <v>92700</v>
      </c>
      <c r="J83" s="19">
        <v>0</v>
      </c>
      <c r="K83" s="19">
        <v>0</v>
      </c>
      <c r="L83" s="19">
        <v>0</v>
      </c>
      <c r="M83" s="19">
        <v>31333</v>
      </c>
      <c r="N83" s="19">
        <v>927</v>
      </c>
      <c r="O83" s="19">
        <v>0</v>
      </c>
      <c r="P83" s="20">
        <v>0.25</v>
      </c>
      <c r="Q83" s="20">
        <v>0.25</v>
      </c>
      <c r="R83" s="20">
        <v>0</v>
      </c>
      <c r="S83" s="19">
        <f>[1]OON!AW83</f>
        <v>0</v>
      </c>
      <c r="T83" s="50"/>
      <c r="U83" s="50"/>
      <c r="V83" s="50"/>
      <c r="W83" s="50"/>
      <c r="X83" s="50"/>
      <c r="Y83" s="50"/>
      <c r="Z83" s="19">
        <f>SUM(S83:Y83)</f>
        <v>0</v>
      </c>
      <c r="AA83" s="19">
        <f>[1]OON!AX83*-1</f>
        <v>0</v>
      </c>
      <c r="AB83" s="50"/>
      <c r="AC83" s="50"/>
      <c r="AD83" s="50"/>
      <c r="AE83" s="19">
        <f>SUM(AA83:AD83)</f>
        <v>0</v>
      </c>
      <c r="AF83" s="19"/>
      <c r="AG83" s="19">
        <f>[1]OON!AW83</f>
        <v>0</v>
      </c>
      <c r="AH83" s="19">
        <f>[1]OON!AR83</f>
        <v>0</v>
      </c>
      <c r="AI83" s="19">
        <f>SUM(AF83:AH83)</f>
        <v>0</v>
      </c>
      <c r="AJ83" s="19">
        <f>[1]OON!AX83</f>
        <v>0</v>
      </c>
      <c r="AK83" s="19"/>
      <c r="AL83" s="19">
        <f>SUM(AJ83:AK83)</f>
        <v>0</v>
      </c>
      <c r="AM83" s="19">
        <f>Z83+AE83+AI83+AL83</f>
        <v>0</v>
      </c>
      <c r="AN83" s="19">
        <f t="shared" si="240"/>
        <v>0</v>
      </c>
      <c r="AO83" s="19">
        <f>ROUND((Z83+AE83)*1%,0)</f>
        <v>0</v>
      </c>
      <c r="AP83" s="50"/>
      <c r="AQ83" s="50"/>
      <c r="AR83" s="50"/>
      <c r="AS83" s="19">
        <f>AP83+AQ83+AR83</f>
        <v>0</v>
      </c>
      <c r="AT83" s="20"/>
      <c r="AU83" s="20"/>
      <c r="AV83" s="20"/>
      <c r="AW83" s="20"/>
      <c r="AX83" s="20"/>
      <c r="AY83" s="20"/>
      <c r="AZ83" s="20"/>
      <c r="BA83" s="20"/>
      <c r="BB83" s="20"/>
      <c r="BC83" s="20">
        <f>AT83+AV83+AW83+AZ83+BB83+AX83</f>
        <v>0</v>
      </c>
      <c r="BD83" s="20">
        <f>AU83+BA83+AY83</f>
        <v>0</v>
      </c>
      <c r="BE83" s="20">
        <f>BC83+BD83</f>
        <v>0</v>
      </c>
      <c r="BF83" s="19">
        <f t="shared" si="241"/>
        <v>124960</v>
      </c>
      <c r="BG83" s="19">
        <f t="shared" si="242"/>
        <v>92700</v>
      </c>
      <c r="BH83" s="19">
        <f t="shared" si="243"/>
        <v>0</v>
      </c>
      <c r="BI83" s="19">
        <f t="shared" si="244"/>
        <v>0</v>
      </c>
      <c r="BJ83" s="19">
        <f t="shared" si="245"/>
        <v>0</v>
      </c>
      <c r="BK83" s="19">
        <f t="shared" si="246"/>
        <v>31333</v>
      </c>
      <c r="BL83" s="19">
        <f t="shared" si="246"/>
        <v>927</v>
      </c>
      <c r="BM83" s="20">
        <f t="shared" si="247"/>
        <v>0</v>
      </c>
      <c r="BN83" s="20">
        <f t="shared" si="248"/>
        <v>0.25</v>
      </c>
      <c r="BO83" s="20">
        <f t="shared" si="249"/>
        <v>0.25</v>
      </c>
      <c r="BP83" s="20">
        <f t="shared" si="249"/>
        <v>0</v>
      </c>
    </row>
    <row r="84" spans="1:68" outlineLevel="2">
      <c r="A84" s="16">
        <v>1427</v>
      </c>
      <c r="B84" s="13">
        <v>600010422</v>
      </c>
      <c r="C84" s="17">
        <v>60252766</v>
      </c>
      <c r="D84" s="18" t="s">
        <v>90</v>
      </c>
      <c r="E84" s="13">
        <v>3141</v>
      </c>
      <c r="F84" s="13" t="s">
        <v>47</v>
      </c>
      <c r="G84" s="13" t="s">
        <v>46</v>
      </c>
      <c r="H84" s="19">
        <v>578684</v>
      </c>
      <c r="I84" s="19">
        <v>0</v>
      </c>
      <c r="J84" s="19">
        <v>382741</v>
      </c>
      <c r="K84" s="19">
        <v>0</v>
      </c>
      <c r="L84" s="19">
        <v>43200</v>
      </c>
      <c r="M84" s="19">
        <v>143968</v>
      </c>
      <c r="N84" s="19">
        <v>3827</v>
      </c>
      <c r="O84" s="19">
        <v>4948</v>
      </c>
      <c r="P84" s="20">
        <v>1.1499999999999999</v>
      </c>
      <c r="Q84" s="20">
        <v>0</v>
      </c>
      <c r="R84" s="20">
        <v>1.1499999999999999</v>
      </c>
      <c r="S84" s="19">
        <f>[1]OON!AW84</f>
        <v>0</v>
      </c>
      <c r="T84" s="19"/>
      <c r="U84" s="19"/>
      <c r="V84" s="19"/>
      <c r="W84" s="19"/>
      <c r="X84" s="19"/>
      <c r="Y84" s="19"/>
      <c r="Z84" s="19">
        <f>SUM(S84:Y84)</f>
        <v>0</v>
      </c>
      <c r="AA84" s="19">
        <f>[1]OON!AX84*-1</f>
        <v>0</v>
      </c>
      <c r="AB84" s="19"/>
      <c r="AC84" s="19"/>
      <c r="AD84" s="19"/>
      <c r="AE84" s="19">
        <f>SUM(AA84:AD84)</f>
        <v>0</v>
      </c>
      <c r="AF84" s="19"/>
      <c r="AG84" s="19">
        <f>[1]OON!AW84</f>
        <v>0</v>
      </c>
      <c r="AH84" s="19">
        <f>[1]OON!AR84</f>
        <v>0</v>
      </c>
      <c r="AI84" s="19">
        <f>SUM(AF84:AH84)</f>
        <v>0</v>
      </c>
      <c r="AJ84" s="19">
        <f>[1]OON!AX84</f>
        <v>0</v>
      </c>
      <c r="AK84" s="19"/>
      <c r="AL84" s="19">
        <f>SUM(AJ84:AK84)</f>
        <v>0</v>
      </c>
      <c r="AM84" s="19">
        <f>Z84+AE84+AI84+AL84</f>
        <v>0</v>
      </c>
      <c r="AN84" s="19">
        <f t="shared" si="240"/>
        <v>0</v>
      </c>
      <c r="AO84" s="19">
        <f>ROUND((Z84+AE84)*1%,0)</f>
        <v>0</v>
      </c>
      <c r="AP84" s="19"/>
      <c r="AQ84" s="19"/>
      <c r="AR84" s="19"/>
      <c r="AS84" s="19">
        <f>AP84+AQ84+AR84</f>
        <v>0</v>
      </c>
      <c r="AT84" s="20"/>
      <c r="AU84" s="20">
        <f>[1]OON!BC84</f>
        <v>0</v>
      </c>
      <c r="AV84" s="20"/>
      <c r="AW84" s="20"/>
      <c r="AX84" s="20"/>
      <c r="AY84" s="20"/>
      <c r="AZ84" s="20"/>
      <c r="BA84" s="20"/>
      <c r="BB84" s="20"/>
      <c r="BC84" s="20">
        <f>AT84+AV84+AW84+AZ84+BB84+AX84</f>
        <v>0</v>
      </c>
      <c r="BD84" s="20">
        <f>AU84+BA84+AY84</f>
        <v>0</v>
      </c>
      <c r="BE84" s="20">
        <f>BC84+BD84</f>
        <v>0</v>
      </c>
      <c r="BF84" s="19">
        <f t="shared" si="241"/>
        <v>578684</v>
      </c>
      <c r="BG84" s="19">
        <f t="shared" si="242"/>
        <v>0</v>
      </c>
      <c r="BH84" s="19">
        <f t="shared" si="243"/>
        <v>382741</v>
      </c>
      <c r="BI84" s="19">
        <f t="shared" si="244"/>
        <v>0</v>
      </c>
      <c r="BJ84" s="19">
        <f t="shared" si="245"/>
        <v>43200</v>
      </c>
      <c r="BK84" s="19">
        <f t="shared" si="246"/>
        <v>143968</v>
      </c>
      <c r="BL84" s="19">
        <f t="shared" si="246"/>
        <v>3827</v>
      </c>
      <c r="BM84" s="20">
        <f t="shared" si="247"/>
        <v>4948</v>
      </c>
      <c r="BN84" s="20">
        <f t="shared" si="248"/>
        <v>1.1499999999999999</v>
      </c>
      <c r="BO84" s="20">
        <f t="shared" si="249"/>
        <v>0</v>
      </c>
      <c r="BP84" s="20">
        <f t="shared" si="249"/>
        <v>1.1499999999999999</v>
      </c>
    </row>
    <row r="85" spans="1:68" outlineLevel="2">
      <c r="A85" s="16">
        <v>1427</v>
      </c>
      <c r="B85" s="13">
        <v>600010422</v>
      </c>
      <c r="C85" s="17">
        <v>60252766</v>
      </c>
      <c r="D85" s="18" t="s">
        <v>90</v>
      </c>
      <c r="E85" s="13">
        <v>3147</v>
      </c>
      <c r="F85" s="13" t="s">
        <v>66</v>
      </c>
      <c r="G85" s="13" t="s">
        <v>46</v>
      </c>
      <c r="H85" s="19">
        <v>3123163</v>
      </c>
      <c r="I85" s="19">
        <v>2010807</v>
      </c>
      <c r="J85" s="19">
        <v>65767</v>
      </c>
      <c r="K85" s="19">
        <v>0</v>
      </c>
      <c r="L85" s="19">
        <v>227280</v>
      </c>
      <c r="M85" s="19">
        <v>778703</v>
      </c>
      <c r="N85" s="19">
        <v>20766</v>
      </c>
      <c r="O85" s="19">
        <v>19840</v>
      </c>
      <c r="P85" s="20">
        <v>4.07</v>
      </c>
      <c r="Q85" s="20">
        <v>3.85</v>
      </c>
      <c r="R85" s="20">
        <v>0.21999999999999997</v>
      </c>
      <c r="S85" s="19">
        <f>[1]OON!AW85</f>
        <v>0</v>
      </c>
      <c r="T85" s="19"/>
      <c r="U85" s="19"/>
      <c r="V85" s="19"/>
      <c r="W85" s="19"/>
      <c r="X85" s="19"/>
      <c r="Y85" s="19"/>
      <c r="Z85" s="19">
        <f>SUM(S85:Y85)</f>
        <v>0</v>
      </c>
      <c r="AA85" s="19">
        <f>[1]OON!AX85*-1</f>
        <v>0</v>
      </c>
      <c r="AB85" s="19"/>
      <c r="AC85" s="19"/>
      <c r="AD85" s="19"/>
      <c r="AE85" s="19">
        <f>SUM(AA85:AD85)</f>
        <v>0</v>
      </c>
      <c r="AF85" s="19"/>
      <c r="AG85" s="19">
        <f>[1]OON!AW85</f>
        <v>0</v>
      </c>
      <c r="AH85" s="19">
        <f>[1]OON!AR85</f>
        <v>0</v>
      </c>
      <c r="AI85" s="19">
        <f>SUM(AF85:AH85)</f>
        <v>0</v>
      </c>
      <c r="AJ85" s="19">
        <f>[1]OON!AX85</f>
        <v>0</v>
      </c>
      <c r="AK85" s="19"/>
      <c r="AL85" s="19">
        <f>SUM(AJ85:AK85)</f>
        <v>0</v>
      </c>
      <c r="AM85" s="19">
        <f>Z85+AE85+AI85+AL85</f>
        <v>0</v>
      </c>
      <c r="AN85" s="19">
        <f t="shared" si="240"/>
        <v>0</v>
      </c>
      <c r="AO85" s="19">
        <f>ROUND((Z85+AE85)*1%,0)</f>
        <v>0</v>
      </c>
      <c r="AP85" s="19"/>
      <c r="AQ85" s="19"/>
      <c r="AR85" s="19"/>
      <c r="AS85" s="19">
        <f>AP85+AQ85+AR85</f>
        <v>0</v>
      </c>
      <c r="AT85" s="20">
        <f>[1]OON!BB85</f>
        <v>0</v>
      </c>
      <c r="AU85" s="20">
        <f>[1]OON!BC85</f>
        <v>0</v>
      </c>
      <c r="AV85" s="20"/>
      <c r="AW85" s="20"/>
      <c r="AX85" s="20"/>
      <c r="AY85" s="20"/>
      <c r="AZ85" s="20"/>
      <c r="BA85" s="20"/>
      <c r="BB85" s="20"/>
      <c r="BC85" s="20">
        <f>AT85+AV85+AW85+AZ85+BB85+AX85</f>
        <v>0</v>
      </c>
      <c r="BD85" s="20">
        <f>AU85+BA85+AY85</f>
        <v>0</v>
      </c>
      <c r="BE85" s="20">
        <f>BC85+BD85</f>
        <v>0</v>
      </c>
      <c r="BF85" s="19">
        <f t="shared" si="241"/>
        <v>3123163</v>
      </c>
      <c r="BG85" s="19">
        <f t="shared" si="242"/>
        <v>2010807</v>
      </c>
      <c r="BH85" s="19">
        <f t="shared" si="243"/>
        <v>65767</v>
      </c>
      <c r="BI85" s="19">
        <f t="shared" si="244"/>
        <v>0</v>
      </c>
      <c r="BJ85" s="19">
        <f t="shared" si="245"/>
        <v>227280</v>
      </c>
      <c r="BK85" s="19">
        <f t="shared" si="246"/>
        <v>778703</v>
      </c>
      <c r="BL85" s="19">
        <f t="shared" si="246"/>
        <v>20766</v>
      </c>
      <c r="BM85" s="20">
        <f t="shared" si="247"/>
        <v>19840</v>
      </c>
      <c r="BN85" s="20">
        <f t="shared" si="248"/>
        <v>4.07</v>
      </c>
      <c r="BO85" s="20">
        <f t="shared" si="249"/>
        <v>3.85</v>
      </c>
      <c r="BP85" s="20">
        <f t="shared" si="249"/>
        <v>0.21999999999999997</v>
      </c>
    </row>
    <row r="86" spans="1:68" outlineLevel="1">
      <c r="A86" s="22"/>
      <c r="B86" s="23"/>
      <c r="C86" s="24"/>
      <c r="D86" s="25" t="s">
        <v>91</v>
      </c>
      <c r="E86" s="23"/>
      <c r="F86" s="23"/>
      <c r="G86" s="23"/>
      <c r="H86" s="27">
        <v>34568380</v>
      </c>
      <c r="I86" s="27">
        <v>22976166</v>
      </c>
      <c r="J86" s="27">
        <v>2012246</v>
      </c>
      <c r="K86" s="27">
        <v>135000</v>
      </c>
      <c r="L86" s="27">
        <v>430480</v>
      </c>
      <c r="M86" s="27">
        <v>8637216</v>
      </c>
      <c r="N86" s="27">
        <v>249884</v>
      </c>
      <c r="O86" s="27">
        <v>127388</v>
      </c>
      <c r="P86" s="28">
        <v>40.054299999999998</v>
      </c>
      <c r="Q86" s="28">
        <v>34.425800000000002</v>
      </c>
      <c r="R86" s="28">
        <v>5.6284999999999981</v>
      </c>
      <c r="S86" s="27">
        <f t="shared" ref="S86:AM86" si="250">SUM(S82:S85)</f>
        <v>0</v>
      </c>
      <c r="T86" s="27">
        <f t="shared" si="250"/>
        <v>0</v>
      </c>
      <c r="U86" s="27">
        <f t="shared" si="250"/>
        <v>0</v>
      </c>
      <c r="V86" s="27">
        <f t="shared" si="250"/>
        <v>0</v>
      </c>
      <c r="W86" s="27">
        <f t="shared" si="250"/>
        <v>0</v>
      </c>
      <c r="X86" s="27">
        <f t="shared" si="250"/>
        <v>0</v>
      </c>
      <c r="Y86" s="27">
        <f t="shared" si="250"/>
        <v>0</v>
      </c>
      <c r="Z86" s="27">
        <f t="shared" si="250"/>
        <v>0</v>
      </c>
      <c r="AA86" s="27">
        <f t="shared" si="250"/>
        <v>0</v>
      </c>
      <c r="AB86" s="27">
        <f t="shared" si="250"/>
        <v>0</v>
      </c>
      <c r="AC86" s="27">
        <f t="shared" si="250"/>
        <v>0</v>
      </c>
      <c r="AD86" s="27">
        <f t="shared" si="250"/>
        <v>0</v>
      </c>
      <c r="AE86" s="27">
        <f t="shared" si="250"/>
        <v>0</v>
      </c>
      <c r="AF86" s="27">
        <f t="shared" si="250"/>
        <v>0</v>
      </c>
      <c r="AG86" s="27">
        <f t="shared" si="250"/>
        <v>0</v>
      </c>
      <c r="AH86" s="27">
        <f t="shared" si="250"/>
        <v>0</v>
      </c>
      <c r="AI86" s="27">
        <f t="shared" si="250"/>
        <v>0</v>
      </c>
      <c r="AJ86" s="27">
        <f t="shared" si="250"/>
        <v>0</v>
      </c>
      <c r="AK86" s="27">
        <f t="shared" si="250"/>
        <v>0</v>
      </c>
      <c r="AL86" s="27">
        <f t="shared" si="250"/>
        <v>0</v>
      </c>
      <c r="AM86" s="27">
        <f t="shared" si="250"/>
        <v>0</v>
      </c>
      <c r="AN86" s="27">
        <f t="shared" ref="AN86:BP86" si="251">SUM(AN82:AN85)</f>
        <v>0</v>
      </c>
      <c r="AO86" s="27">
        <f t="shared" si="251"/>
        <v>0</v>
      </c>
      <c r="AP86" s="27">
        <f t="shared" si="251"/>
        <v>0</v>
      </c>
      <c r="AQ86" s="27">
        <f t="shared" si="251"/>
        <v>0</v>
      </c>
      <c r="AR86" s="27">
        <f t="shared" si="251"/>
        <v>0</v>
      </c>
      <c r="AS86" s="27">
        <f t="shared" si="251"/>
        <v>0</v>
      </c>
      <c r="AT86" s="28">
        <f t="shared" si="251"/>
        <v>0</v>
      </c>
      <c r="AU86" s="28">
        <f t="shared" si="251"/>
        <v>0</v>
      </c>
      <c r="AV86" s="28">
        <f t="shared" si="251"/>
        <v>0</v>
      </c>
      <c r="AW86" s="28">
        <f t="shared" si="251"/>
        <v>0</v>
      </c>
      <c r="AX86" s="28">
        <f t="shared" si="251"/>
        <v>0</v>
      </c>
      <c r="AY86" s="28">
        <f t="shared" si="251"/>
        <v>0</v>
      </c>
      <c r="AZ86" s="28">
        <f t="shared" si="251"/>
        <v>0</v>
      </c>
      <c r="BA86" s="28">
        <f t="shared" si="251"/>
        <v>0</v>
      </c>
      <c r="BB86" s="28">
        <f t="shared" si="251"/>
        <v>0</v>
      </c>
      <c r="BC86" s="28">
        <f t="shared" si="251"/>
        <v>0</v>
      </c>
      <c r="BD86" s="28">
        <f t="shared" si="251"/>
        <v>0</v>
      </c>
      <c r="BE86" s="28">
        <f t="shared" si="251"/>
        <v>0</v>
      </c>
      <c r="BF86" s="27">
        <f t="shared" si="251"/>
        <v>34568380</v>
      </c>
      <c r="BG86" s="27">
        <f t="shared" si="251"/>
        <v>22976166</v>
      </c>
      <c r="BH86" s="27">
        <f t="shared" si="251"/>
        <v>2012246</v>
      </c>
      <c r="BI86" s="27">
        <f t="shared" si="251"/>
        <v>135000</v>
      </c>
      <c r="BJ86" s="27">
        <f t="shared" si="251"/>
        <v>430480</v>
      </c>
      <c r="BK86" s="27">
        <f t="shared" si="251"/>
        <v>8637216</v>
      </c>
      <c r="BL86" s="28">
        <f t="shared" si="251"/>
        <v>249884</v>
      </c>
      <c r="BM86" s="28">
        <f t="shared" si="251"/>
        <v>127388</v>
      </c>
      <c r="BN86" s="28">
        <f t="shared" si="251"/>
        <v>40.054299999999998</v>
      </c>
      <c r="BO86" s="28">
        <f t="shared" si="251"/>
        <v>34.425800000000002</v>
      </c>
      <c r="BP86" s="28">
        <f t="shared" si="251"/>
        <v>5.6284999999999981</v>
      </c>
    </row>
    <row r="87" spans="1:68" outlineLevel="2">
      <c r="A87" s="29">
        <v>1428</v>
      </c>
      <c r="B87" s="30">
        <v>600012646</v>
      </c>
      <c r="C87" s="31">
        <v>854999</v>
      </c>
      <c r="D87" s="32" t="s">
        <v>92</v>
      </c>
      <c r="E87" s="30">
        <v>3122</v>
      </c>
      <c r="F87" s="30" t="s">
        <v>71</v>
      </c>
      <c r="G87" s="30" t="s">
        <v>44</v>
      </c>
      <c r="H87" s="34">
        <v>32974011</v>
      </c>
      <c r="I87" s="34">
        <v>22187224</v>
      </c>
      <c r="J87" s="34">
        <v>1700445</v>
      </c>
      <c r="K87" s="34">
        <v>153440</v>
      </c>
      <c r="L87" s="34">
        <v>345000</v>
      </c>
      <c r="M87" s="34">
        <v>8242505</v>
      </c>
      <c r="N87" s="34">
        <v>238877</v>
      </c>
      <c r="O87" s="34">
        <v>106520</v>
      </c>
      <c r="P87" s="35">
        <v>35.840400000000002</v>
      </c>
      <c r="Q87" s="35">
        <v>31.1904</v>
      </c>
      <c r="R87" s="35">
        <v>4.6500000000000004</v>
      </c>
      <c r="S87" s="19">
        <f>[1]OON!AW87</f>
        <v>0</v>
      </c>
      <c r="T87" s="34"/>
      <c r="U87" s="34"/>
      <c r="V87" s="34"/>
      <c r="W87" s="34"/>
      <c r="X87" s="34"/>
      <c r="Y87" s="34"/>
      <c r="Z87" s="34">
        <f>SUM(S87:Y87)</f>
        <v>0</v>
      </c>
      <c r="AA87" s="19">
        <f>[1]OON!AX87*-1</f>
        <v>0</v>
      </c>
      <c r="AB87" s="34"/>
      <c r="AC87" s="34"/>
      <c r="AD87" s="34"/>
      <c r="AE87" s="34">
        <f>SUM(AA87:AD87)</f>
        <v>0</v>
      </c>
      <c r="AF87" s="19"/>
      <c r="AG87" s="19">
        <f>[1]OON!AW87</f>
        <v>0</v>
      </c>
      <c r="AH87" s="19">
        <f>[1]OON!AR87</f>
        <v>0</v>
      </c>
      <c r="AI87" s="34">
        <f>SUM(AF87:AH87)</f>
        <v>0</v>
      </c>
      <c r="AJ87" s="19">
        <f>[1]OON!AX87</f>
        <v>0</v>
      </c>
      <c r="AK87" s="19"/>
      <c r="AL87" s="34">
        <f>SUM(AJ87:AK87)</f>
        <v>0</v>
      </c>
      <c r="AM87" s="34">
        <f>Z87+AE87+AI87+AL87</f>
        <v>0</v>
      </c>
      <c r="AN87" s="19">
        <f t="shared" ref="AN87:AN90" si="252">ROUND((Z87+AE87+AF87+AG87+AJ87)*33.8%,0)</f>
        <v>0</v>
      </c>
      <c r="AO87" s="34">
        <f>ROUND((Z87+AE87)*1%,0)</f>
        <v>0</v>
      </c>
      <c r="AP87" s="34"/>
      <c r="AQ87" s="34"/>
      <c r="AR87" s="34"/>
      <c r="AS87" s="34">
        <f>AP87+AQ87+AR87</f>
        <v>0</v>
      </c>
      <c r="AT87" s="20">
        <f>[1]OON!BB87</f>
        <v>0</v>
      </c>
      <c r="AU87" s="20">
        <f>[1]OON!BC87</f>
        <v>0</v>
      </c>
      <c r="AV87" s="35"/>
      <c r="AW87" s="35"/>
      <c r="AX87" s="35"/>
      <c r="AY87" s="35"/>
      <c r="AZ87" s="35"/>
      <c r="BA87" s="35"/>
      <c r="BB87" s="35"/>
      <c r="BC87" s="35">
        <f>AT87+AV87+AW87+AZ87+BB87+AX87</f>
        <v>0</v>
      </c>
      <c r="BD87" s="35">
        <f>AU87+BA87+AY87</f>
        <v>0</v>
      </c>
      <c r="BE87" s="35">
        <f>BC87+BD87</f>
        <v>0</v>
      </c>
      <c r="BF87" s="19">
        <f t="shared" ref="BF87:BF90" si="253">BG87+BH87+BI87+BJ87+BK87+BL87+BM87</f>
        <v>32974011</v>
      </c>
      <c r="BG87" s="19">
        <f t="shared" ref="BG87:BG90" si="254">I87+Z87</f>
        <v>22187224</v>
      </c>
      <c r="BH87" s="19">
        <f t="shared" ref="BH87:BH90" si="255">J87+AE87</f>
        <v>1700445</v>
      </c>
      <c r="BI87" s="19">
        <f t="shared" ref="BI87:BI90" si="256">K87+AI87</f>
        <v>153440</v>
      </c>
      <c r="BJ87" s="19">
        <f t="shared" ref="BJ87:BJ90" si="257">L87+AL87</f>
        <v>345000</v>
      </c>
      <c r="BK87" s="19">
        <f t="shared" ref="BK87:BL90" si="258">M87+AN87</f>
        <v>8242505</v>
      </c>
      <c r="BL87" s="19">
        <f t="shared" si="258"/>
        <v>238877</v>
      </c>
      <c r="BM87" s="20">
        <f t="shared" ref="BM87:BM90" si="259">O87+AS87</f>
        <v>106520</v>
      </c>
      <c r="BN87" s="20">
        <f t="shared" ref="BN87:BN90" si="260">BO87+BP87</f>
        <v>35.840400000000002</v>
      </c>
      <c r="BO87" s="20">
        <f t="shared" ref="BO87:BP90" si="261">Q87+BC87</f>
        <v>31.1904</v>
      </c>
      <c r="BP87" s="20">
        <f t="shared" si="261"/>
        <v>4.6500000000000004</v>
      </c>
    </row>
    <row r="88" spans="1:68" outlineLevel="2">
      <c r="A88" s="16">
        <v>1428</v>
      </c>
      <c r="B88" s="13">
        <v>600012646</v>
      </c>
      <c r="C88" s="17">
        <v>854999</v>
      </c>
      <c r="D88" s="18" t="s">
        <v>92</v>
      </c>
      <c r="E88" s="13">
        <v>3122</v>
      </c>
      <c r="F88" s="13" t="s">
        <v>45</v>
      </c>
      <c r="G88" s="17" t="s">
        <v>46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20">
        <v>0</v>
      </c>
      <c r="Q88" s="20">
        <v>0</v>
      </c>
      <c r="R88" s="20">
        <v>0</v>
      </c>
      <c r="S88" s="19">
        <f>[1]OON!AW88</f>
        <v>0</v>
      </c>
      <c r="T88" s="50"/>
      <c r="U88" s="50"/>
      <c r="V88" s="50"/>
      <c r="W88" s="50"/>
      <c r="X88" s="50"/>
      <c r="Y88" s="50"/>
      <c r="Z88" s="19">
        <f>SUM(S88:Y88)</f>
        <v>0</v>
      </c>
      <c r="AA88" s="19">
        <f>[1]OON!AX88*-1</f>
        <v>0</v>
      </c>
      <c r="AB88" s="50"/>
      <c r="AC88" s="50"/>
      <c r="AD88" s="50"/>
      <c r="AE88" s="19">
        <f>SUM(AA88:AD88)</f>
        <v>0</v>
      </c>
      <c r="AF88" s="19"/>
      <c r="AG88" s="19">
        <f>[1]OON!AW88</f>
        <v>0</v>
      </c>
      <c r="AH88" s="19">
        <f>[1]OON!AR88</f>
        <v>0</v>
      </c>
      <c r="AI88" s="19">
        <f>SUM(AF88:AH88)</f>
        <v>0</v>
      </c>
      <c r="AJ88" s="19">
        <f>[1]OON!AX88</f>
        <v>0</v>
      </c>
      <c r="AK88" s="19"/>
      <c r="AL88" s="19">
        <f>SUM(AJ88:AK88)</f>
        <v>0</v>
      </c>
      <c r="AM88" s="19">
        <f>Z88+AE88+AI88+AL88</f>
        <v>0</v>
      </c>
      <c r="AN88" s="19">
        <f t="shared" si="252"/>
        <v>0</v>
      </c>
      <c r="AO88" s="19">
        <f>ROUND((Z88+AE88)*1%,0)</f>
        <v>0</v>
      </c>
      <c r="AP88" s="50"/>
      <c r="AQ88" s="50"/>
      <c r="AR88" s="50"/>
      <c r="AS88" s="19">
        <f>AP88+AQ88+AR88</f>
        <v>0</v>
      </c>
      <c r="AT88" s="20"/>
      <c r="AU88" s="20"/>
      <c r="AV88" s="20"/>
      <c r="AW88" s="20"/>
      <c r="AX88" s="20"/>
      <c r="AY88" s="20"/>
      <c r="AZ88" s="20"/>
      <c r="BA88" s="20"/>
      <c r="BB88" s="20"/>
      <c r="BC88" s="20">
        <f>AT88+AV88+AW88+AZ88+BB88+AX88</f>
        <v>0</v>
      </c>
      <c r="BD88" s="20">
        <f>AU88+BA88+AY88</f>
        <v>0</v>
      </c>
      <c r="BE88" s="20">
        <f>BC88+BD88</f>
        <v>0</v>
      </c>
      <c r="BF88" s="19">
        <f t="shared" si="253"/>
        <v>0</v>
      </c>
      <c r="BG88" s="19">
        <f t="shared" si="254"/>
        <v>0</v>
      </c>
      <c r="BH88" s="19">
        <f t="shared" si="255"/>
        <v>0</v>
      </c>
      <c r="BI88" s="19">
        <f t="shared" si="256"/>
        <v>0</v>
      </c>
      <c r="BJ88" s="19">
        <f t="shared" si="257"/>
        <v>0</v>
      </c>
      <c r="BK88" s="19">
        <f t="shared" si="258"/>
        <v>0</v>
      </c>
      <c r="BL88" s="19">
        <f t="shared" si="258"/>
        <v>0</v>
      </c>
      <c r="BM88" s="20">
        <f t="shared" si="259"/>
        <v>0</v>
      </c>
      <c r="BN88" s="20">
        <f t="shared" si="260"/>
        <v>0</v>
      </c>
      <c r="BO88" s="20">
        <f t="shared" si="261"/>
        <v>0</v>
      </c>
      <c r="BP88" s="20">
        <f t="shared" si="261"/>
        <v>0</v>
      </c>
    </row>
    <row r="89" spans="1:68" outlineLevel="2">
      <c r="A89" s="16">
        <v>1428</v>
      </c>
      <c r="B89" s="13">
        <v>600012646</v>
      </c>
      <c r="C89" s="17">
        <v>854999</v>
      </c>
      <c r="D89" s="18" t="s">
        <v>92</v>
      </c>
      <c r="E89" s="13">
        <v>3147</v>
      </c>
      <c r="F89" s="13" t="s">
        <v>66</v>
      </c>
      <c r="G89" s="13" t="s">
        <v>46</v>
      </c>
      <c r="H89" s="19">
        <v>2689332</v>
      </c>
      <c r="I89" s="19">
        <v>1754344</v>
      </c>
      <c r="J89" s="19">
        <v>233521</v>
      </c>
      <c r="K89" s="19">
        <v>0</v>
      </c>
      <c r="L89" s="19">
        <v>0</v>
      </c>
      <c r="M89" s="19">
        <v>671898</v>
      </c>
      <c r="N89" s="19">
        <v>19879</v>
      </c>
      <c r="O89" s="19">
        <v>9690</v>
      </c>
      <c r="P89" s="20">
        <v>4.1500000000000004</v>
      </c>
      <c r="Q89" s="20">
        <v>3.36</v>
      </c>
      <c r="R89" s="20">
        <v>0.79</v>
      </c>
      <c r="S89" s="19">
        <f>[1]OON!AW89</f>
        <v>0</v>
      </c>
      <c r="T89" s="19"/>
      <c r="U89" s="19"/>
      <c r="V89" s="19"/>
      <c r="W89" s="19"/>
      <c r="X89" s="19"/>
      <c r="Y89" s="19"/>
      <c r="Z89" s="19">
        <f>SUM(S89:Y89)</f>
        <v>0</v>
      </c>
      <c r="AA89" s="19">
        <f>[1]OON!AX89*-1</f>
        <v>0</v>
      </c>
      <c r="AB89" s="19"/>
      <c r="AC89" s="19"/>
      <c r="AD89" s="19"/>
      <c r="AE89" s="19">
        <f>SUM(AA89:AD89)</f>
        <v>0</v>
      </c>
      <c r="AF89" s="19"/>
      <c r="AG89" s="19">
        <f>[1]OON!AW89</f>
        <v>0</v>
      </c>
      <c r="AH89" s="19">
        <f>[1]OON!AR89</f>
        <v>0</v>
      </c>
      <c r="AI89" s="19">
        <f>SUM(AF89:AH89)</f>
        <v>0</v>
      </c>
      <c r="AJ89" s="19">
        <f>[1]OON!AX89</f>
        <v>0</v>
      </c>
      <c r="AK89" s="19"/>
      <c r="AL89" s="19">
        <f>SUM(AJ89:AK89)</f>
        <v>0</v>
      </c>
      <c r="AM89" s="19">
        <f>Z89+AE89+AI89+AL89</f>
        <v>0</v>
      </c>
      <c r="AN89" s="19">
        <f t="shared" si="252"/>
        <v>0</v>
      </c>
      <c r="AO89" s="19">
        <f>ROUND((Z89+AE89)*1%,0)</f>
        <v>0</v>
      </c>
      <c r="AP89" s="19"/>
      <c r="AQ89" s="19"/>
      <c r="AR89" s="19"/>
      <c r="AS89" s="19">
        <f>AP89+AQ89+AR89</f>
        <v>0</v>
      </c>
      <c r="AT89" s="20">
        <f>[1]OON!BB89</f>
        <v>0</v>
      </c>
      <c r="AU89" s="20">
        <f>[1]OON!BC89</f>
        <v>0</v>
      </c>
      <c r="AV89" s="20"/>
      <c r="AW89" s="20"/>
      <c r="AX89" s="20"/>
      <c r="AY89" s="20"/>
      <c r="AZ89" s="20"/>
      <c r="BA89" s="20"/>
      <c r="BB89" s="20"/>
      <c r="BC89" s="20">
        <f>AT89+AV89+AW89+AZ89+BB89+AX89</f>
        <v>0</v>
      </c>
      <c r="BD89" s="20">
        <f>AU89+BA89+AY89</f>
        <v>0</v>
      </c>
      <c r="BE89" s="20">
        <f>BC89+BD89</f>
        <v>0</v>
      </c>
      <c r="BF89" s="19">
        <f t="shared" si="253"/>
        <v>2689332</v>
      </c>
      <c r="BG89" s="19">
        <f t="shared" si="254"/>
        <v>1754344</v>
      </c>
      <c r="BH89" s="19">
        <f t="shared" si="255"/>
        <v>233521</v>
      </c>
      <c r="BI89" s="19">
        <f t="shared" si="256"/>
        <v>0</v>
      </c>
      <c r="BJ89" s="19">
        <f t="shared" si="257"/>
        <v>0</v>
      </c>
      <c r="BK89" s="19">
        <f t="shared" si="258"/>
        <v>671898</v>
      </c>
      <c r="BL89" s="19">
        <f t="shared" si="258"/>
        <v>19879</v>
      </c>
      <c r="BM89" s="20">
        <f t="shared" si="259"/>
        <v>9690</v>
      </c>
      <c r="BN89" s="20">
        <f t="shared" si="260"/>
        <v>4.1500000000000004</v>
      </c>
      <c r="BO89" s="20">
        <f t="shared" si="261"/>
        <v>3.36</v>
      </c>
      <c r="BP89" s="20">
        <f t="shared" si="261"/>
        <v>0.79</v>
      </c>
    </row>
    <row r="90" spans="1:68" outlineLevel="2">
      <c r="A90" s="16">
        <v>1428</v>
      </c>
      <c r="B90" s="13">
        <v>600012646</v>
      </c>
      <c r="C90" s="17">
        <v>854999</v>
      </c>
      <c r="D90" s="18" t="s">
        <v>92</v>
      </c>
      <c r="E90" s="21">
        <v>3150</v>
      </c>
      <c r="F90" s="21" t="s">
        <v>74</v>
      </c>
      <c r="G90" s="21" t="s">
        <v>44</v>
      </c>
      <c r="H90" s="19">
        <v>2982372</v>
      </c>
      <c r="I90" s="19">
        <v>2059904</v>
      </c>
      <c r="J90" s="19">
        <v>77638</v>
      </c>
      <c r="K90" s="19">
        <v>28000</v>
      </c>
      <c r="L90" s="19">
        <v>40000</v>
      </c>
      <c r="M90" s="19">
        <v>745473</v>
      </c>
      <c r="N90" s="19">
        <v>21375</v>
      </c>
      <c r="O90" s="19">
        <v>9982</v>
      </c>
      <c r="P90" s="20">
        <v>3.2979000000000007</v>
      </c>
      <c r="Q90" s="20">
        <v>2.9468000000000005</v>
      </c>
      <c r="R90" s="20">
        <v>0.35110000000000002</v>
      </c>
      <c r="S90" s="19">
        <f>[1]OON!AW90</f>
        <v>0</v>
      </c>
      <c r="T90" s="50"/>
      <c r="U90" s="50"/>
      <c r="V90" s="50"/>
      <c r="W90" s="50"/>
      <c r="X90" s="50"/>
      <c r="Y90" s="50"/>
      <c r="Z90" s="19">
        <f>SUM(S90:Y90)</f>
        <v>0</v>
      </c>
      <c r="AA90" s="19">
        <f>[1]OON!AX90*-1</f>
        <v>0</v>
      </c>
      <c r="AB90" s="50"/>
      <c r="AC90" s="50"/>
      <c r="AD90" s="50"/>
      <c r="AE90" s="19">
        <f>SUM(AA90:AD90)</f>
        <v>0</v>
      </c>
      <c r="AF90" s="19"/>
      <c r="AG90" s="19">
        <f>[1]OON!AW90</f>
        <v>0</v>
      </c>
      <c r="AH90" s="19">
        <f>[1]OON!AR90</f>
        <v>0</v>
      </c>
      <c r="AI90" s="19">
        <f>SUM(AF90:AH90)</f>
        <v>0</v>
      </c>
      <c r="AJ90" s="19">
        <f>[1]OON!AX90</f>
        <v>0</v>
      </c>
      <c r="AK90" s="19"/>
      <c r="AL90" s="19">
        <f>SUM(AJ90:AK90)</f>
        <v>0</v>
      </c>
      <c r="AM90" s="19">
        <f>Z90+AE90+AI90+AL90</f>
        <v>0</v>
      </c>
      <c r="AN90" s="19">
        <f t="shared" si="252"/>
        <v>0</v>
      </c>
      <c r="AO90" s="19">
        <f>ROUND((Z90+AE90)*1%,0)</f>
        <v>0</v>
      </c>
      <c r="AP90" s="50"/>
      <c r="AQ90" s="50"/>
      <c r="AR90" s="50"/>
      <c r="AS90" s="19">
        <f>AP90+AQ90+AR90</f>
        <v>0</v>
      </c>
      <c r="AT90" s="20">
        <f>[1]OON!BB90</f>
        <v>0</v>
      </c>
      <c r="AU90" s="20">
        <f>[1]OON!BC90</f>
        <v>0</v>
      </c>
      <c r="AV90" s="20"/>
      <c r="AW90" s="20"/>
      <c r="AX90" s="20"/>
      <c r="AY90" s="20"/>
      <c r="AZ90" s="20"/>
      <c r="BA90" s="20"/>
      <c r="BB90" s="20"/>
      <c r="BC90" s="20">
        <f>AT90+AV90+AW90+AZ90+BB90+AX90</f>
        <v>0</v>
      </c>
      <c r="BD90" s="20">
        <f>AU90+BA90+AY90</f>
        <v>0</v>
      </c>
      <c r="BE90" s="20">
        <f>BC90+BD90</f>
        <v>0</v>
      </c>
      <c r="BF90" s="19">
        <f t="shared" si="253"/>
        <v>2982372</v>
      </c>
      <c r="BG90" s="19">
        <f t="shared" si="254"/>
        <v>2059904</v>
      </c>
      <c r="BH90" s="19">
        <f t="shared" si="255"/>
        <v>77638</v>
      </c>
      <c r="BI90" s="19">
        <f t="shared" si="256"/>
        <v>28000</v>
      </c>
      <c r="BJ90" s="19">
        <f t="shared" si="257"/>
        <v>40000</v>
      </c>
      <c r="BK90" s="19">
        <f t="shared" si="258"/>
        <v>745473</v>
      </c>
      <c r="BL90" s="19">
        <f t="shared" si="258"/>
        <v>21375</v>
      </c>
      <c r="BM90" s="20">
        <f t="shared" si="259"/>
        <v>9982</v>
      </c>
      <c r="BN90" s="20">
        <f t="shared" si="260"/>
        <v>3.2979000000000007</v>
      </c>
      <c r="BO90" s="20">
        <f t="shared" si="261"/>
        <v>2.9468000000000005</v>
      </c>
      <c r="BP90" s="20">
        <f t="shared" si="261"/>
        <v>0.35110000000000002</v>
      </c>
    </row>
    <row r="91" spans="1:68" outlineLevel="1">
      <c r="A91" s="22"/>
      <c r="B91" s="23"/>
      <c r="C91" s="24"/>
      <c r="D91" s="25" t="s">
        <v>93</v>
      </c>
      <c r="E91" s="26"/>
      <c r="F91" s="26"/>
      <c r="G91" s="26"/>
      <c r="H91" s="27">
        <v>38645715</v>
      </c>
      <c r="I91" s="27">
        <v>26001472</v>
      </c>
      <c r="J91" s="27">
        <v>2011604</v>
      </c>
      <c r="K91" s="27">
        <v>181440</v>
      </c>
      <c r="L91" s="27">
        <v>385000</v>
      </c>
      <c r="M91" s="27">
        <v>9659876</v>
      </c>
      <c r="N91" s="27">
        <v>280131</v>
      </c>
      <c r="O91" s="27">
        <v>126192</v>
      </c>
      <c r="P91" s="28">
        <v>43.2883</v>
      </c>
      <c r="Q91" s="28">
        <v>37.497200000000007</v>
      </c>
      <c r="R91" s="28">
        <v>5.7911000000000001</v>
      </c>
      <c r="S91" s="27">
        <f t="shared" ref="S91:AM91" si="262">SUM(S87:S90)</f>
        <v>0</v>
      </c>
      <c r="T91" s="51">
        <f t="shared" si="262"/>
        <v>0</v>
      </c>
      <c r="U91" s="51">
        <f t="shared" si="262"/>
        <v>0</v>
      </c>
      <c r="V91" s="51">
        <f t="shared" si="262"/>
        <v>0</v>
      </c>
      <c r="W91" s="51">
        <f t="shared" si="262"/>
        <v>0</v>
      </c>
      <c r="X91" s="51">
        <f t="shared" si="262"/>
        <v>0</v>
      </c>
      <c r="Y91" s="51">
        <f t="shared" si="262"/>
        <v>0</v>
      </c>
      <c r="Z91" s="27">
        <f t="shared" si="262"/>
        <v>0</v>
      </c>
      <c r="AA91" s="51">
        <f t="shared" si="262"/>
        <v>0</v>
      </c>
      <c r="AB91" s="51">
        <f t="shared" si="262"/>
        <v>0</v>
      </c>
      <c r="AC91" s="51">
        <f t="shared" si="262"/>
        <v>0</v>
      </c>
      <c r="AD91" s="51">
        <f t="shared" si="262"/>
        <v>0</v>
      </c>
      <c r="AE91" s="27">
        <f t="shared" si="262"/>
        <v>0</v>
      </c>
      <c r="AF91" s="27">
        <f t="shared" si="262"/>
        <v>0</v>
      </c>
      <c r="AG91" s="27">
        <f t="shared" si="262"/>
        <v>0</v>
      </c>
      <c r="AH91" s="27">
        <f t="shared" si="262"/>
        <v>0</v>
      </c>
      <c r="AI91" s="27">
        <f t="shared" si="262"/>
        <v>0</v>
      </c>
      <c r="AJ91" s="27">
        <f t="shared" si="262"/>
        <v>0</v>
      </c>
      <c r="AK91" s="27">
        <f t="shared" si="262"/>
        <v>0</v>
      </c>
      <c r="AL91" s="27">
        <f t="shared" si="262"/>
        <v>0</v>
      </c>
      <c r="AM91" s="27">
        <f t="shared" si="262"/>
        <v>0</v>
      </c>
      <c r="AN91" s="27">
        <f t="shared" ref="AN91:BP91" si="263">SUM(AN87:AN90)</f>
        <v>0</v>
      </c>
      <c r="AO91" s="27">
        <f t="shared" si="263"/>
        <v>0</v>
      </c>
      <c r="AP91" s="51">
        <f t="shared" si="263"/>
        <v>0</v>
      </c>
      <c r="AQ91" s="51">
        <f t="shared" si="263"/>
        <v>0</v>
      </c>
      <c r="AR91" s="51">
        <f t="shared" si="263"/>
        <v>0</v>
      </c>
      <c r="AS91" s="27">
        <f t="shared" si="263"/>
        <v>0</v>
      </c>
      <c r="AT91" s="28">
        <f t="shared" si="263"/>
        <v>0</v>
      </c>
      <c r="AU91" s="28">
        <f t="shared" si="263"/>
        <v>0</v>
      </c>
      <c r="AV91" s="28">
        <f t="shared" si="263"/>
        <v>0</v>
      </c>
      <c r="AW91" s="28">
        <f t="shared" si="263"/>
        <v>0</v>
      </c>
      <c r="AX91" s="28">
        <f t="shared" si="263"/>
        <v>0</v>
      </c>
      <c r="AY91" s="28">
        <f t="shared" si="263"/>
        <v>0</v>
      </c>
      <c r="AZ91" s="28">
        <f t="shared" si="263"/>
        <v>0</v>
      </c>
      <c r="BA91" s="28">
        <f t="shared" si="263"/>
        <v>0</v>
      </c>
      <c r="BB91" s="28">
        <f t="shared" si="263"/>
        <v>0</v>
      </c>
      <c r="BC91" s="28">
        <f t="shared" si="263"/>
        <v>0</v>
      </c>
      <c r="BD91" s="28">
        <f t="shared" si="263"/>
        <v>0</v>
      </c>
      <c r="BE91" s="28">
        <f t="shared" si="263"/>
        <v>0</v>
      </c>
      <c r="BF91" s="27">
        <f t="shared" si="263"/>
        <v>38645715</v>
      </c>
      <c r="BG91" s="27">
        <f t="shared" si="263"/>
        <v>26001472</v>
      </c>
      <c r="BH91" s="27">
        <f t="shared" si="263"/>
        <v>2011604</v>
      </c>
      <c r="BI91" s="27">
        <f t="shared" si="263"/>
        <v>181440</v>
      </c>
      <c r="BJ91" s="27">
        <f t="shared" si="263"/>
        <v>385000</v>
      </c>
      <c r="BK91" s="27">
        <f t="shared" si="263"/>
        <v>9659876</v>
      </c>
      <c r="BL91" s="28">
        <f t="shared" si="263"/>
        <v>280131</v>
      </c>
      <c r="BM91" s="28">
        <f t="shared" si="263"/>
        <v>126192</v>
      </c>
      <c r="BN91" s="28">
        <f t="shared" si="263"/>
        <v>43.2883</v>
      </c>
      <c r="BO91" s="28">
        <f t="shared" si="263"/>
        <v>37.497200000000007</v>
      </c>
      <c r="BP91" s="28">
        <f t="shared" si="263"/>
        <v>5.7911000000000001</v>
      </c>
    </row>
    <row r="92" spans="1:68" outlineLevel="2">
      <c r="A92" s="29">
        <v>1429</v>
      </c>
      <c r="B92" s="30">
        <v>600019713</v>
      </c>
      <c r="C92" s="31">
        <v>673731</v>
      </c>
      <c r="D92" s="32" t="s">
        <v>94</v>
      </c>
      <c r="E92" s="30">
        <v>3122</v>
      </c>
      <c r="F92" s="30" t="s">
        <v>71</v>
      </c>
      <c r="G92" s="30" t="s">
        <v>44</v>
      </c>
      <c r="H92" s="34">
        <v>42024939</v>
      </c>
      <c r="I92" s="34">
        <v>27554765</v>
      </c>
      <c r="J92" s="34">
        <v>2663408</v>
      </c>
      <c r="K92" s="34">
        <v>830966</v>
      </c>
      <c r="L92" s="34">
        <v>5000</v>
      </c>
      <c r="M92" s="34">
        <v>10496299</v>
      </c>
      <c r="N92" s="34">
        <v>302181</v>
      </c>
      <c r="O92" s="34">
        <v>172320</v>
      </c>
      <c r="P92" s="35">
        <v>45.596599999999995</v>
      </c>
      <c r="Q92" s="35">
        <v>38.386499999999998</v>
      </c>
      <c r="R92" s="35">
        <v>7.2101000000000006</v>
      </c>
      <c r="S92" s="19">
        <f>[1]OON!AW92</f>
        <v>0</v>
      </c>
      <c r="T92" s="34"/>
      <c r="U92" s="34"/>
      <c r="V92" s="34"/>
      <c r="W92" s="34"/>
      <c r="X92" s="34"/>
      <c r="Y92" s="34"/>
      <c r="Z92" s="34">
        <f t="shared" ref="Z92:Z98" si="264">SUM(S92:Y92)</f>
        <v>0</v>
      </c>
      <c r="AA92" s="19">
        <f>[1]OON!AX92*-1</f>
        <v>0</v>
      </c>
      <c r="AB92" s="34"/>
      <c r="AC92" s="34"/>
      <c r="AD92" s="34"/>
      <c r="AE92" s="34">
        <f t="shared" ref="AE92:AE98" si="265">SUM(AA92:AD92)</f>
        <v>0</v>
      </c>
      <c r="AF92" s="19"/>
      <c r="AG92" s="19">
        <f>[1]OON!AW92</f>
        <v>0</v>
      </c>
      <c r="AH92" s="19">
        <f>[1]OON!AR92</f>
        <v>0</v>
      </c>
      <c r="AI92" s="34">
        <f t="shared" ref="AI92:AI98" si="266">SUM(AF92:AH92)</f>
        <v>0</v>
      </c>
      <c r="AJ92" s="19">
        <f>[1]OON!AX92</f>
        <v>0</v>
      </c>
      <c r="AK92" s="19"/>
      <c r="AL92" s="34">
        <f t="shared" ref="AL92:AL98" si="267">SUM(AJ92:AK92)</f>
        <v>0</v>
      </c>
      <c r="AM92" s="34">
        <f t="shared" ref="AM92:AM98" si="268">Z92+AE92+AI92+AL92</f>
        <v>0</v>
      </c>
      <c r="AN92" s="19">
        <f t="shared" ref="AN92:AN98" si="269">ROUND((Z92+AE92+AF92+AG92+AJ92)*33.8%,0)</f>
        <v>0</v>
      </c>
      <c r="AO92" s="34">
        <f t="shared" ref="AO92:AO98" si="270">ROUND((Z92+AE92)*1%,0)</f>
        <v>0</v>
      </c>
      <c r="AP92" s="34"/>
      <c r="AQ92" s="34"/>
      <c r="AR92" s="34"/>
      <c r="AS92" s="34">
        <f t="shared" ref="AS92:AS98" si="271">AP92+AQ92+AR92</f>
        <v>0</v>
      </c>
      <c r="AT92" s="20">
        <f>[1]OON!BB92</f>
        <v>0</v>
      </c>
      <c r="AU92" s="20">
        <f>[1]OON!BC92</f>
        <v>0</v>
      </c>
      <c r="AV92" s="35"/>
      <c r="AW92" s="35"/>
      <c r="AX92" s="35"/>
      <c r="AY92" s="35"/>
      <c r="AZ92" s="35"/>
      <c r="BA92" s="35"/>
      <c r="BB92" s="35"/>
      <c r="BC92" s="35">
        <f t="shared" ref="BC92:BC98" si="272">AT92+AV92+AW92+AZ92+BB92+AX92</f>
        <v>0</v>
      </c>
      <c r="BD92" s="35">
        <f t="shared" ref="BD92:BD98" si="273">AU92+BA92+AY92</f>
        <v>0</v>
      </c>
      <c r="BE92" s="35">
        <f t="shared" ref="BE92:BE98" si="274">BC92+BD92</f>
        <v>0</v>
      </c>
      <c r="BF92" s="19">
        <f t="shared" ref="BF92:BF98" si="275">BG92+BH92+BI92+BJ92+BK92+BL92+BM92</f>
        <v>42024939</v>
      </c>
      <c r="BG92" s="19">
        <f t="shared" ref="BG92:BG98" si="276">I92+Z92</f>
        <v>27554765</v>
      </c>
      <c r="BH92" s="19">
        <f t="shared" ref="BH92:BH98" si="277">J92+AE92</f>
        <v>2663408</v>
      </c>
      <c r="BI92" s="19">
        <f t="shared" ref="BI92:BI98" si="278">K92+AI92</f>
        <v>830966</v>
      </c>
      <c r="BJ92" s="19">
        <f t="shared" ref="BJ92:BJ98" si="279">L92+AL92</f>
        <v>5000</v>
      </c>
      <c r="BK92" s="19">
        <f t="shared" ref="BK92:BL98" si="280">M92+AN92</f>
        <v>10496299</v>
      </c>
      <c r="BL92" s="19">
        <f t="shared" si="280"/>
        <v>302181</v>
      </c>
      <c r="BM92" s="20">
        <f t="shared" ref="BM92:BM98" si="281">O92+AS92</f>
        <v>172320</v>
      </c>
      <c r="BN92" s="20">
        <f t="shared" ref="BN92:BN98" si="282">BO92+BP92</f>
        <v>45.596599999999995</v>
      </c>
      <c r="BO92" s="20">
        <f t="shared" ref="BO92:BP98" si="283">Q92+BC92</f>
        <v>38.386499999999998</v>
      </c>
      <c r="BP92" s="20">
        <f t="shared" si="283"/>
        <v>7.2101000000000006</v>
      </c>
    </row>
    <row r="93" spans="1:68" outlineLevel="2">
      <c r="A93" s="16">
        <v>1429</v>
      </c>
      <c r="B93" s="13">
        <v>600019713</v>
      </c>
      <c r="C93" s="17">
        <v>673731</v>
      </c>
      <c r="D93" s="18" t="s">
        <v>94</v>
      </c>
      <c r="E93" s="13">
        <v>3122</v>
      </c>
      <c r="F93" s="13" t="s">
        <v>45</v>
      </c>
      <c r="G93" s="13" t="s">
        <v>46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20">
        <v>0</v>
      </c>
      <c r="Q93" s="20">
        <v>0</v>
      </c>
      <c r="R93" s="20">
        <v>0</v>
      </c>
      <c r="S93" s="19">
        <f>[1]OON!AW93</f>
        <v>0</v>
      </c>
      <c r="T93" s="19"/>
      <c r="U93" s="19"/>
      <c r="V93" s="19"/>
      <c r="W93" s="19"/>
      <c r="X93" s="19"/>
      <c r="Y93" s="19"/>
      <c r="Z93" s="19">
        <f t="shared" si="264"/>
        <v>0</v>
      </c>
      <c r="AA93" s="19">
        <f>[1]OON!AX93*-1</f>
        <v>0</v>
      </c>
      <c r="AB93" s="19"/>
      <c r="AC93" s="19"/>
      <c r="AD93" s="19"/>
      <c r="AE93" s="19">
        <f t="shared" si="265"/>
        <v>0</v>
      </c>
      <c r="AF93" s="19"/>
      <c r="AG93" s="19">
        <f>[1]OON!AW93</f>
        <v>0</v>
      </c>
      <c r="AH93" s="19">
        <f>[1]OON!AR93</f>
        <v>0</v>
      </c>
      <c r="AI93" s="19">
        <f t="shared" si="266"/>
        <v>0</v>
      </c>
      <c r="AJ93" s="19">
        <f>[1]OON!AX93</f>
        <v>0</v>
      </c>
      <c r="AK93" s="19"/>
      <c r="AL93" s="19">
        <f t="shared" si="267"/>
        <v>0</v>
      </c>
      <c r="AM93" s="19">
        <f t="shared" si="268"/>
        <v>0</v>
      </c>
      <c r="AN93" s="19">
        <f t="shared" si="269"/>
        <v>0</v>
      </c>
      <c r="AO93" s="19">
        <f t="shared" si="270"/>
        <v>0</v>
      </c>
      <c r="AP93" s="19"/>
      <c r="AQ93" s="19"/>
      <c r="AR93" s="19"/>
      <c r="AS93" s="19">
        <f t="shared" si="271"/>
        <v>0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>
        <f t="shared" si="272"/>
        <v>0</v>
      </c>
      <c r="BD93" s="20">
        <f t="shared" si="273"/>
        <v>0</v>
      </c>
      <c r="BE93" s="20">
        <f t="shared" si="274"/>
        <v>0</v>
      </c>
      <c r="BF93" s="19">
        <f t="shared" si="275"/>
        <v>0</v>
      </c>
      <c r="BG93" s="19">
        <f t="shared" si="276"/>
        <v>0</v>
      </c>
      <c r="BH93" s="19">
        <f t="shared" si="277"/>
        <v>0</v>
      </c>
      <c r="BI93" s="19">
        <f t="shared" si="278"/>
        <v>0</v>
      </c>
      <c r="BJ93" s="19">
        <f t="shared" si="279"/>
        <v>0</v>
      </c>
      <c r="BK93" s="19">
        <f t="shared" si="280"/>
        <v>0</v>
      </c>
      <c r="BL93" s="19">
        <f t="shared" si="280"/>
        <v>0</v>
      </c>
      <c r="BM93" s="20">
        <f t="shared" si="281"/>
        <v>0</v>
      </c>
      <c r="BN93" s="20">
        <f t="shared" si="282"/>
        <v>0</v>
      </c>
      <c r="BO93" s="20">
        <f t="shared" si="283"/>
        <v>0</v>
      </c>
      <c r="BP93" s="20">
        <f t="shared" si="283"/>
        <v>0</v>
      </c>
    </row>
    <row r="94" spans="1:68" outlineLevel="2">
      <c r="A94" s="16">
        <v>1429</v>
      </c>
      <c r="B94" s="13">
        <v>600019713</v>
      </c>
      <c r="C94" s="17">
        <v>673731</v>
      </c>
      <c r="D94" s="18" t="s">
        <v>94</v>
      </c>
      <c r="E94" s="21">
        <v>3141</v>
      </c>
      <c r="F94" s="21" t="s">
        <v>47</v>
      </c>
      <c r="G94" s="21" t="s">
        <v>46</v>
      </c>
      <c r="H94" s="19">
        <v>3803423</v>
      </c>
      <c r="I94" s="19">
        <v>0</v>
      </c>
      <c r="J94" s="19">
        <v>2801754</v>
      </c>
      <c r="K94" s="19">
        <v>0</v>
      </c>
      <c r="L94" s="19">
        <v>0</v>
      </c>
      <c r="M94" s="19">
        <v>946993</v>
      </c>
      <c r="N94" s="19">
        <v>28018</v>
      </c>
      <c r="O94" s="19">
        <v>26658</v>
      </c>
      <c r="P94" s="20">
        <v>8.4</v>
      </c>
      <c r="Q94" s="20">
        <v>0</v>
      </c>
      <c r="R94" s="20">
        <v>8.4</v>
      </c>
      <c r="S94" s="19">
        <f>[1]OON!AW94</f>
        <v>0</v>
      </c>
      <c r="T94" s="50"/>
      <c r="U94" s="50"/>
      <c r="V94" s="50"/>
      <c r="W94" s="50"/>
      <c r="X94" s="50"/>
      <c r="Y94" s="50"/>
      <c r="Z94" s="19">
        <f t="shared" si="264"/>
        <v>0</v>
      </c>
      <c r="AA94" s="19">
        <f>[1]OON!AX94*-1</f>
        <v>0</v>
      </c>
      <c r="AB94" s="50"/>
      <c r="AC94" s="50"/>
      <c r="AD94" s="50"/>
      <c r="AE94" s="19">
        <f t="shared" si="265"/>
        <v>0</v>
      </c>
      <c r="AF94" s="19"/>
      <c r="AG94" s="19">
        <f>[1]OON!AW94</f>
        <v>0</v>
      </c>
      <c r="AH94" s="19">
        <f>[1]OON!AR94</f>
        <v>0</v>
      </c>
      <c r="AI94" s="19">
        <f t="shared" si="266"/>
        <v>0</v>
      </c>
      <c r="AJ94" s="19">
        <f>[1]OON!AX94</f>
        <v>0</v>
      </c>
      <c r="AK94" s="19"/>
      <c r="AL94" s="19">
        <f t="shared" si="267"/>
        <v>0</v>
      </c>
      <c r="AM94" s="19">
        <f t="shared" si="268"/>
        <v>0</v>
      </c>
      <c r="AN94" s="19">
        <f t="shared" si="269"/>
        <v>0</v>
      </c>
      <c r="AO94" s="19">
        <f t="shared" si="270"/>
        <v>0</v>
      </c>
      <c r="AP94" s="50"/>
      <c r="AQ94" s="50"/>
      <c r="AR94" s="50"/>
      <c r="AS94" s="19">
        <f t="shared" si="271"/>
        <v>0</v>
      </c>
      <c r="AT94" s="20"/>
      <c r="AU94" s="20">
        <f>[1]OON!BC94</f>
        <v>0</v>
      </c>
      <c r="AV94" s="20"/>
      <c r="AW94" s="20"/>
      <c r="AX94" s="20"/>
      <c r="AY94" s="20"/>
      <c r="AZ94" s="20"/>
      <c r="BA94" s="20"/>
      <c r="BB94" s="20"/>
      <c r="BC94" s="20">
        <f t="shared" si="272"/>
        <v>0</v>
      </c>
      <c r="BD94" s="20">
        <f t="shared" si="273"/>
        <v>0</v>
      </c>
      <c r="BE94" s="20">
        <f t="shared" si="274"/>
        <v>0</v>
      </c>
      <c r="BF94" s="19">
        <f t="shared" si="275"/>
        <v>3803423</v>
      </c>
      <c r="BG94" s="19">
        <f t="shared" si="276"/>
        <v>0</v>
      </c>
      <c r="BH94" s="19">
        <f t="shared" si="277"/>
        <v>2801754</v>
      </c>
      <c r="BI94" s="19">
        <f t="shared" si="278"/>
        <v>0</v>
      </c>
      <c r="BJ94" s="19">
        <f t="shared" si="279"/>
        <v>0</v>
      </c>
      <c r="BK94" s="19">
        <f t="shared" si="280"/>
        <v>946993</v>
      </c>
      <c r="BL94" s="19">
        <f t="shared" si="280"/>
        <v>28018</v>
      </c>
      <c r="BM94" s="20">
        <f t="shared" si="281"/>
        <v>26658</v>
      </c>
      <c r="BN94" s="20">
        <f t="shared" si="282"/>
        <v>8.4</v>
      </c>
      <c r="BO94" s="20">
        <f t="shared" si="283"/>
        <v>0</v>
      </c>
      <c r="BP94" s="20">
        <f t="shared" si="283"/>
        <v>8.4</v>
      </c>
    </row>
    <row r="95" spans="1:68" outlineLevel="2">
      <c r="A95" s="16">
        <v>1429</v>
      </c>
      <c r="B95" s="13">
        <v>600019713</v>
      </c>
      <c r="C95" s="17">
        <v>673731</v>
      </c>
      <c r="D95" s="18" t="s">
        <v>94</v>
      </c>
      <c r="E95" s="13">
        <v>3141</v>
      </c>
      <c r="F95" s="13" t="s">
        <v>47</v>
      </c>
      <c r="G95" s="13" t="s">
        <v>46</v>
      </c>
      <c r="H95" s="19">
        <v>2995209</v>
      </c>
      <c r="I95" s="19">
        <v>0</v>
      </c>
      <c r="J95" s="19">
        <v>2206573</v>
      </c>
      <c r="K95" s="19">
        <v>0</v>
      </c>
      <c r="L95" s="19">
        <v>0</v>
      </c>
      <c r="M95" s="19">
        <v>745822</v>
      </c>
      <c r="N95" s="19">
        <v>22066</v>
      </c>
      <c r="O95" s="19">
        <v>20748</v>
      </c>
      <c r="P95" s="20">
        <v>6.62</v>
      </c>
      <c r="Q95" s="20">
        <v>0</v>
      </c>
      <c r="R95" s="20">
        <v>6.62</v>
      </c>
      <c r="S95" s="19">
        <f>[1]OON!AW95</f>
        <v>0</v>
      </c>
      <c r="T95" s="19"/>
      <c r="U95" s="19"/>
      <c r="V95" s="19"/>
      <c r="W95" s="19"/>
      <c r="X95" s="19"/>
      <c r="Y95" s="19"/>
      <c r="Z95" s="19">
        <f t="shared" si="264"/>
        <v>0</v>
      </c>
      <c r="AA95" s="19">
        <f>[1]OON!AX95*-1</f>
        <v>0</v>
      </c>
      <c r="AB95" s="19"/>
      <c r="AC95" s="19"/>
      <c r="AD95" s="19"/>
      <c r="AE95" s="19">
        <f t="shared" si="265"/>
        <v>0</v>
      </c>
      <c r="AF95" s="19"/>
      <c r="AG95" s="19">
        <f>[1]OON!AW95</f>
        <v>0</v>
      </c>
      <c r="AH95" s="19">
        <f>[1]OON!AR95</f>
        <v>0</v>
      </c>
      <c r="AI95" s="19">
        <f t="shared" si="266"/>
        <v>0</v>
      </c>
      <c r="AJ95" s="19">
        <f>[1]OON!AX95</f>
        <v>0</v>
      </c>
      <c r="AK95" s="19"/>
      <c r="AL95" s="19">
        <f t="shared" si="267"/>
        <v>0</v>
      </c>
      <c r="AM95" s="19">
        <f t="shared" si="268"/>
        <v>0</v>
      </c>
      <c r="AN95" s="19">
        <f t="shared" si="269"/>
        <v>0</v>
      </c>
      <c r="AO95" s="19">
        <f t="shared" si="270"/>
        <v>0</v>
      </c>
      <c r="AP95" s="19"/>
      <c r="AQ95" s="19"/>
      <c r="AR95" s="19"/>
      <c r="AS95" s="19">
        <f t="shared" si="271"/>
        <v>0</v>
      </c>
      <c r="AT95" s="20"/>
      <c r="AU95" s="20">
        <f>[1]OON!BC95</f>
        <v>0</v>
      </c>
      <c r="AV95" s="20"/>
      <c r="AW95" s="20"/>
      <c r="AX95" s="20"/>
      <c r="AY95" s="20"/>
      <c r="AZ95" s="20"/>
      <c r="BA95" s="20"/>
      <c r="BB95" s="20"/>
      <c r="BC95" s="20">
        <f t="shared" si="272"/>
        <v>0</v>
      </c>
      <c r="BD95" s="20">
        <f t="shared" si="273"/>
        <v>0</v>
      </c>
      <c r="BE95" s="20">
        <f t="shared" si="274"/>
        <v>0</v>
      </c>
      <c r="BF95" s="19">
        <f t="shared" si="275"/>
        <v>2995209</v>
      </c>
      <c r="BG95" s="19">
        <f t="shared" si="276"/>
        <v>0</v>
      </c>
      <c r="BH95" s="19">
        <f t="shared" si="277"/>
        <v>2206573</v>
      </c>
      <c r="BI95" s="19">
        <f t="shared" si="278"/>
        <v>0</v>
      </c>
      <c r="BJ95" s="19">
        <f t="shared" si="279"/>
        <v>0</v>
      </c>
      <c r="BK95" s="19">
        <f t="shared" si="280"/>
        <v>745822</v>
      </c>
      <c r="BL95" s="19">
        <f t="shared" si="280"/>
        <v>22066</v>
      </c>
      <c r="BM95" s="20">
        <f t="shared" si="281"/>
        <v>20748</v>
      </c>
      <c r="BN95" s="20">
        <f t="shared" si="282"/>
        <v>6.62</v>
      </c>
      <c r="BO95" s="20">
        <f t="shared" si="283"/>
        <v>0</v>
      </c>
      <c r="BP95" s="20">
        <f t="shared" si="283"/>
        <v>6.62</v>
      </c>
    </row>
    <row r="96" spans="1:68" outlineLevel="2">
      <c r="A96" s="16">
        <v>1429</v>
      </c>
      <c r="B96" s="13">
        <v>600019713</v>
      </c>
      <c r="C96" s="17">
        <v>673731</v>
      </c>
      <c r="D96" s="18" t="s">
        <v>94</v>
      </c>
      <c r="E96" s="13">
        <v>3147</v>
      </c>
      <c r="F96" s="13" t="s">
        <v>66</v>
      </c>
      <c r="G96" s="13" t="s">
        <v>46</v>
      </c>
      <c r="H96" s="19">
        <v>6812292</v>
      </c>
      <c r="I96" s="19">
        <v>4208784</v>
      </c>
      <c r="J96" s="19">
        <v>819615</v>
      </c>
      <c r="K96" s="19">
        <v>0</v>
      </c>
      <c r="L96" s="19">
        <v>0</v>
      </c>
      <c r="M96" s="19">
        <v>1699599</v>
      </c>
      <c r="N96" s="19">
        <v>50284</v>
      </c>
      <c r="O96" s="19">
        <v>34010</v>
      </c>
      <c r="P96" s="20">
        <v>10.83</v>
      </c>
      <c r="Q96" s="20">
        <v>8.0500000000000007</v>
      </c>
      <c r="R96" s="20">
        <v>2.78</v>
      </c>
      <c r="S96" s="19">
        <f>[1]OON!AW96</f>
        <v>0</v>
      </c>
      <c r="T96" s="19"/>
      <c r="U96" s="19"/>
      <c r="V96" s="19"/>
      <c r="W96" s="19"/>
      <c r="X96" s="19"/>
      <c r="Y96" s="19"/>
      <c r="Z96" s="19">
        <f t="shared" si="264"/>
        <v>0</v>
      </c>
      <c r="AA96" s="19">
        <f>[1]OON!AX96*-1</f>
        <v>0</v>
      </c>
      <c r="AB96" s="19"/>
      <c r="AC96" s="19"/>
      <c r="AD96" s="19"/>
      <c r="AE96" s="19">
        <f t="shared" si="265"/>
        <v>0</v>
      </c>
      <c r="AF96" s="19"/>
      <c r="AG96" s="19">
        <f>[1]OON!AW96</f>
        <v>0</v>
      </c>
      <c r="AH96" s="19">
        <f>[1]OON!AR96</f>
        <v>0</v>
      </c>
      <c r="AI96" s="19">
        <f t="shared" si="266"/>
        <v>0</v>
      </c>
      <c r="AJ96" s="19">
        <f>[1]OON!AX96</f>
        <v>0</v>
      </c>
      <c r="AK96" s="19"/>
      <c r="AL96" s="19">
        <f t="shared" si="267"/>
        <v>0</v>
      </c>
      <c r="AM96" s="19">
        <f t="shared" si="268"/>
        <v>0</v>
      </c>
      <c r="AN96" s="19">
        <f t="shared" si="269"/>
        <v>0</v>
      </c>
      <c r="AO96" s="19">
        <f t="shared" si="270"/>
        <v>0</v>
      </c>
      <c r="AP96" s="19"/>
      <c r="AQ96" s="19"/>
      <c r="AR96" s="19"/>
      <c r="AS96" s="19">
        <f t="shared" si="271"/>
        <v>0</v>
      </c>
      <c r="AT96" s="20">
        <f>[1]OON!BB96</f>
        <v>0</v>
      </c>
      <c r="AU96" s="20">
        <f>[1]OON!BC96</f>
        <v>0</v>
      </c>
      <c r="AV96" s="20"/>
      <c r="AW96" s="20"/>
      <c r="AX96" s="20"/>
      <c r="AY96" s="20"/>
      <c r="AZ96" s="20"/>
      <c r="BA96" s="20"/>
      <c r="BB96" s="20"/>
      <c r="BC96" s="20">
        <f t="shared" si="272"/>
        <v>0</v>
      </c>
      <c r="BD96" s="20">
        <f t="shared" si="273"/>
        <v>0</v>
      </c>
      <c r="BE96" s="20">
        <f t="shared" si="274"/>
        <v>0</v>
      </c>
      <c r="BF96" s="19">
        <f t="shared" si="275"/>
        <v>6812292</v>
      </c>
      <c r="BG96" s="19">
        <f t="shared" si="276"/>
        <v>4208784</v>
      </c>
      <c r="BH96" s="19">
        <f t="shared" si="277"/>
        <v>819615</v>
      </c>
      <c r="BI96" s="19">
        <f t="shared" si="278"/>
        <v>0</v>
      </c>
      <c r="BJ96" s="19">
        <f t="shared" si="279"/>
        <v>0</v>
      </c>
      <c r="BK96" s="19">
        <f t="shared" si="280"/>
        <v>1699599</v>
      </c>
      <c r="BL96" s="19">
        <f t="shared" si="280"/>
        <v>50284</v>
      </c>
      <c r="BM96" s="20">
        <f t="shared" si="281"/>
        <v>34010</v>
      </c>
      <c r="BN96" s="20">
        <f t="shared" si="282"/>
        <v>10.83</v>
      </c>
      <c r="BO96" s="20">
        <f t="shared" si="283"/>
        <v>8.0500000000000007</v>
      </c>
      <c r="BP96" s="20">
        <f t="shared" si="283"/>
        <v>2.78</v>
      </c>
    </row>
    <row r="97" spans="1:68" outlineLevel="2">
      <c r="A97" s="16">
        <v>1429</v>
      </c>
      <c r="B97" s="13">
        <v>600019713</v>
      </c>
      <c r="C97" s="17">
        <v>673731</v>
      </c>
      <c r="D97" s="18" t="s">
        <v>94</v>
      </c>
      <c r="E97" s="21">
        <v>3147</v>
      </c>
      <c r="F97" s="21" t="s">
        <v>66</v>
      </c>
      <c r="G97" s="21" t="s">
        <v>46</v>
      </c>
      <c r="H97" s="19">
        <v>7731429</v>
      </c>
      <c r="I97" s="19">
        <v>4749043</v>
      </c>
      <c r="J97" s="19">
        <v>956980</v>
      </c>
      <c r="K97" s="19">
        <v>0</v>
      </c>
      <c r="L97" s="19">
        <v>0</v>
      </c>
      <c r="M97" s="19">
        <v>1928636</v>
      </c>
      <c r="N97" s="19">
        <v>57060</v>
      </c>
      <c r="O97" s="19">
        <v>39710</v>
      </c>
      <c r="P97" s="20">
        <v>12.34</v>
      </c>
      <c r="Q97" s="20">
        <v>9.09</v>
      </c>
      <c r="R97" s="20">
        <v>3.25</v>
      </c>
      <c r="S97" s="19">
        <f>[1]OON!AW97</f>
        <v>0</v>
      </c>
      <c r="T97" s="50"/>
      <c r="U97" s="50"/>
      <c r="V97" s="50"/>
      <c r="W97" s="50"/>
      <c r="X97" s="50"/>
      <c r="Y97" s="50"/>
      <c r="Z97" s="19">
        <f t="shared" si="264"/>
        <v>0</v>
      </c>
      <c r="AA97" s="19">
        <f>[1]OON!AX97*-1</f>
        <v>0</v>
      </c>
      <c r="AB97" s="50"/>
      <c r="AC97" s="50"/>
      <c r="AD97" s="50"/>
      <c r="AE97" s="19">
        <f t="shared" si="265"/>
        <v>0</v>
      </c>
      <c r="AF97" s="19"/>
      <c r="AG97" s="19">
        <f>[1]OON!AW97</f>
        <v>0</v>
      </c>
      <c r="AH97" s="19">
        <f>[1]OON!AR97</f>
        <v>0</v>
      </c>
      <c r="AI97" s="19">
        <f t="shared" si="266"/>
        <v>0</v>
      </c>
      <c r="AJ97" s="19">
        <f>[1]OON!AX97</f>
        <v>0</v>
      </c>
      <c r="AK97" s="19"/>
      <c r="AL97" s="19">
        <f t="shared" si="267"/>
        <v>0</v>
      </c>
      <c r="AM97" s="19">
        <f t="shared" si="268"/>
        <v>0</v>
      </c>
      <c r="AN97" s="19">
        <f t="shared" si="269"/>
        <v>0</v>
      </c>
      <c r="AO97" s="19">
        <f t="shared" si="270"/>
        <v>0</v>
      </c>
      <c r="AP97" s="50"/>
      <c r="AQ97" s="50"/>
      <c r="AR97" s="50"/>
      <c r="AS97" s="19">
        <f t="shared" si="271"/>
        <v>0</v>
      </c>
      <c r="AT97" s="20">
        <f>[1]OON!BB97</f>
        <v>0</v>
      </c>
      <c r="AU97" s="20">
        <f>[1]OON!BC97</f>
        <v>0</v>
      </c>
      <c r="AV97" s="20"/>
      <c r="AW97" s="20"/>
      <c r="AX97" s="20"/>
      <c r="AY97" s="20"/>
      <c r="AZ97" s="20"/>
      <c r="BA97" s="20"/>
      <c r="BB97" s="20"/>
      <c r="BC97" s="20">
        <f t="shared" si="272"/>
        <v>0</v>
      </c>
      <c r="BD97" s="20">
        <f t="shared" si="273"/>
        <v>0</v>
      </c>
      <c r="BE97" s="20">
        <f t="shared" si="274"/>
        <v>0</v>
      </c>
      <c r="BF97" s="19">
        <f t="shared" si="275"/>
        <v>7731429</v>
      </c>
      <c r="BG97" s="19">
        <f t="shared" si="276"/>
        <v>4749043</v>
      </c>
      <c r="BH97" s="19">
        <f t="shared" si="277"/>
        <v>956980</v>
      </c>
      <c r="BI97" s="19">
        <f t="shared" si="278"/>
        <v>0</v>
      </c>
      <c r="BJ97" s="19">
        <f t="shared" si="279"/>
        <v>0</v>
      </c>
      <c r="BK97" s="19">
        <f t="shared" si="280"/>
        <v>1928636</v>
      </c>
      <c r="BL97" s="19">
        <f t="shared" si="280"/>
        <v>57060</v>
      </c>
      <c r="BM97" s="20">
        <f t="shared" si="281"/>
        <v>39710</v>
      </c>
      <c r="BN97" s="20">
        <f t="shared" si="282"/>
        <v>12.34</v>
      </c>
      <c r="BO97" s="20">
        <f t="shared" si="283"/>
        <v>9.09</v>
      </c>
      <c r="BP97" s="20">
        <f t="shared" si="283"/>
        <v>3.25</v>
      </c>
    </row>
    <row r="98" spans="1:68" outlineLevel="2">
      <c r="A98" s="16">
        <v>1429</v>
      </c>
      <c r="B98" s="13">
        <v>600019713</v>
      </c>
      <c r="C98" s="17">
        <v>673731</v>
      </c>
      <c r="D98" s="18" t="s">
        <v>94</v>
      </c>
      <c r="E98" s="21">
        <v>3150</v>
      </c>
      <c r="F98" s="21" t="s">
        <v>74</v>
      </c>
      <c r="G98" s="21" t="s">
        <v>44</v>
      </c>
      <c r="H98" s="19">
        <v>10514166</v>
      </c>
      <c r="I98" s="19">
        <v>6412804</v>
      </c>
      <c r="J98" s="19">
        <v>286606</v>
      </c>
      <c r="K98" s="19">
        <v>1078150</v>
      </c>
      <c r="L98" s="19">
        <v>0</v>
      </c>
      <c r="M98" s="19">
        <v>2628815</v>
      </c>
      <c r="N98" s="19">
        <v>66995</v>
      </c>
      <c r="O98" s="19">
        <v>40796</v>
      </c>
      <c r="P98" s="20">
        <v>10.031399999999998</v>
      </c>
      <c r="Q98" s="20">
        <v>9.1759999999999984</v>
      </c>
      <c r="R98" s="20">
        <v>0.85540000000000005</v>
      </c>
      <c r="S98" s="19">
        <f>[1]OON!AW98</f>
        <v>0</v>
      </c>
      <c r="T98" s="50"/>
      <c r="U98" s="50"/>
      <c r="V98" s="50"/>
      <c r="W98" s="50"/>
      <c r="X98" s="50"/>
      <c r="Y98" s="19"/>
      <c r="Z98" s="19">
        <f t="shared" si="264"/>
        <v>0</v>
      </c>
      <c r="AA98" s="19">
        <f>[1]OON!AX98*-1</f>
        <v>0</v>
      </c>
      <c r="AB98" s="19"/>
      <c r="AC98" s="19"/>
      <c r="AD98" s="19"/>
      <c r="AE98" s="19">
        <f t="shared" si="265"/>
        <v>0</v>
      </c>
      <c r="AF98" s="19"/>
      <c r="AG98" s="19">
        <f>[1]OON!AW98</f>
        <v>0</v>
      </c>
      <c r="AH98" s="19">
        <f>[1]OON!AR98</f>
        <v>0</v>
      </c>
      <c r="AI98" s="19">
        <f t="shared" si="266"/>
        <v>0</v>
      </c>
      <c r="AJ98" s="19">
        <f>[1]OON!AX98</f>
        <v>0</v>
      </c>
      <c r="AK98" s="19"/>
      <c r="AL98" s="19">
        <f t="shared" si="267"/>
        <v>0</v>
      </c>
      <c r="AM98" s="19">
        <f t="shared" si="268"/>
        <v>0</v>
      </c>
      <c r="AN98" s="19">
        <f t="shared" si="269"/>
        <v>0</v>
      </c>
      <c r="AO98" s="19">
        <f t="shared" si="270"/>
        <v>0</v>
      </c>
      <c r="AP98" s="50"/>
      <c r="AQ98" s="50"/>
      <c r="AR98" s="50"/>
      <c r="AS98" s="19">
        <f t="shared" si="271"/>
        <v>0</v>
      </c>
      <c r="AT98" s="20">
        <f>[1]OON!BB98</f>
        <v>0</v>
      </c>
      <c r="AU98" s="20">
        <f>[1]OON!BC98</f>
        <v>0</v>
      </c>
      <c r="AV98" s="20"/>
      <c r="AW98" s="20"/>
      <c r="AX98" s="20"/>
      <c r="AY98" s="20"/>
      <c r="AZ98" s="20"/>
      <c r="BA98" s="20"/>
      <c r="BB98" s="20"/>
      <c r="BC98" s="20">
        <f t="shared" si="272"/>
        <v>0</v>
      </c>
      <c r="BD98" s="20">
        <f t="shared" si="273"/>
        <v>0</v>
      </c>
      <c r="BE98" s="20">
        <f t="shared" si="274"/>
        <v>0</v>
      </c>
      <c r="BF98" s="19">
        <f t="shared" si="275"/>
        <v>10514166</v>
      </c>
      <c r="BG98" s="19">
        <f t="shared" si="276"/>
        <v>6412804</v>
      </c>
      <c r="BH98" s="19">
        <f t="shared" si="277"/>
        <v>286606</v>
      </c>
      <c r="BI98" s="19">
        <f t="shared" si="278"/>
        <v>1078150</v>
      </c>
      <c r="BJ98" s="19">
        <f t="shared" si="279"/>
        <v>0</v>
      </c>
      <c r="BK98" s="19">
        <f t="shared" si="280"/>
        <v>2628815</v>
      </c>
      <c r="BL98" s="19">
        <f t="shared" si="280"/>
        <v>66995</v>
      </c>
      <c r="BM98" s="20">
        <f t="shared" si="281"/>
        <v>40796</v>
      </c>
      <c r="BN98" s="20">
        <f t="shared" si="282"/>
        <v>10.031399999999998</v>
      </c>
      <c r="BO98" s="20">
        <f t="shared" si="283"/>
        <v>9.1759999999999984</v>
      </c>
      <c r="BP98" s="20">
        <f t="shared" si="283"/>
        <v>0.85540000000000005</v>
      </c>
    </row>
    <row r="99" spans="1:68" outlineLevel="1">
      <c r="A99" s="22"/>
      <c r="B99" s="23"/>
      <c r="C99" s="24"/>
      <c r="D99" s="25" t="s">
        <v>95</v>
      </c>
      <c r="E99" s="26"/>
      <c r="F99" s="26"/>
      <c r="G99" s="26"/>
      <c r="H99" s="27">
        <v>73881458</v>
      </c>
      <c r="I99" s="27">
        <v>42925396</v>
      </c>
      <c r="J99" s="27">
        <v>9734936</v>
      </c>
      <c r="K99" s="27">
        <v>1909116</v>
      </c>
      <c r="L99" s="27">
        <v>5000</v>
      </c>
      <c r="M99" s="27">
        <v>18446164</v>
      </c>
      <c r="N99" s="27">
        <v>526604</v>
      </c>
      <c r="O99" s="27">
        <v>334242</v>
      </c>
      <c r="P99" s="28">
        <v>93.817999999999984</v>
      </c>
      <c r="Q99" s="28">
        <v>64.702500000000001</v>
      </c>
      <c r="R99" s="28">
        <v>29.115500000000001</v>
      </c>
      <c r="S99" s="27">
        <f t="shared" ref="S99:AM99" si="284">SUM(S92:S98)</f>
        <v>0</v>
      </c>
      <c r="T99" s="51">
        <f t="shared" si="284"/>
        <v>0</v>
      </c>
      <c r="U99" s="51">
        <f t="shared" si="284"/>
        <v>0</v>
      </c>
      <c r="V99" s="51">
        <f t="shared" si="284"/>
        <v>0</v>
      </c>
      <c r="W99" s="51">
        <f t="shared" si="284"/>
        <v>0</v>
      </c>
      <c r="X99" s="51">
        <f t="shared" si="284"/>
        <v>0</v>
      </c>
      <c r="Y99" s="27">
        <f t="shared" si="284"/>
        <v>0</v>
      </c>
      <c r="Z99" s="27">
        <f t="shared" si="284"/>
        <v>0</v>
      </c>
      <c r="AA99" s="27">
        <f t="shared" si="284"/>
        <v>0</v>
      </c>
      <c r="AB99" s="27">
        <f t="shared" si="284"/>
        <v>0</v>
      </c>
      <c r="AC99" s="27">
        <f t="shared" si="284"/>
        <v>0</v>
      </c>
      <c r="AD99" s="27">
        <f t="shared" si="284"/>
        <v>0</v>
      </c>
      <c r="AE99" s="27">
        <f t="shared" si="284"/>
        <v>0</v>
      </c>
      <c r="AF99" s="27">
        <f t="shared" si="284"/>
        <v>0</v>
      </c>
      <c r="AG99" s="27">
        <f t="shared" si="284"/>
        <v>0</v>
      </c>
      <c r="AH99" s="27">
        <f t="shared" si="284"/>
        <v>0</v>
      </c>
      <c r="AI99" s="27">
        <f t="shared" si="284"/>
        <v>0</v>
      </c>
      <c r="AJ99" s="27">
        <f t="shared" si="284"/>
        <v>0</v>
      </c>
      <c r="AK99" s="27">
        <f t="shared" si="284"/>
        <v>0</v>
      </c>
      <c r="AL99" s="27">
        <f t="shared" si="284"/>
        <v>0</v>
      </c>
      <c r="AM99" s="27">
        <f t="shared" si="284"/>
        <v>0</v>
      </c>
      <c r="AN99" s="27">
        <f t="shared" ref="AN99:BP99" si="285">SUM(AN92:AN98)</f>
        <v>0</v>
      </c>
      <c r="AO99" s="27">
        <f t="shared" si="285"/>
        <v>0</v>
      </c>
      <c r="AP99" s="51">
        <f t="shared" si="285"/>
        <v>0</v>
      </c>
      <c r="AQ99" s="51">
        <f t="shared" si="285"/>
        <v>0</v>
      </c>
      <c r="AR99" s="51">
        <f t="shared" si="285"/>
        <v>0</v>
      </c>
      <c r="AS99" s="27">
        <f t="shared" si="285"/>
        <v>0</v>
      </c>
      <c r="AT99" s="28">
        <f t="shared" si="285"/>
        <v>0</v>
      </c>
      <c r="AU99" s="28">
        <f t="shared" si="285"/>
        <v>0</v>
      </c>
      <c r="AV99" s="28">
        <f t="shared" si="285"/>
        <v>0</v>
      </c>
      <c r="AW99" s="28">
        <f t="shared" si="285"/>
        <v>0</v>
      </c>
      <c r="AX99" s="28">
        <f t="shared" si="285"/>
        <v>0</v>
      </c>
      <c r="AY99" s="28">
        <f t="shared" si="285"/>
        <v>0</v>
      </c>
      <c r="AZ99" s="28">
        <f t="shared" si="285"/>
        <v>0</v>
      </c>
      <c r="BA99" s="28">
        <f t="shared" si="285"/>
        <v>0</v>
      </c>
      <c r="BB99" s="28">
        <f t="shared" si="285"/>
        <v>0</v>
      </c>
      <c r="BC99" s="28">
        <f t="shared" si="285"/>
        <v>0</v>
      </c>
      <c r="BD99" s="28">
        <f t="shared" si="285"/>
        <v>0</v>
      </c>
      <c r="BE99" s="28">
        <f t="shared" si="285"/>
        <v>0</v>
      </c>
      <c r="BF99" s="27">
        <f t="shared" si="285"/>
        <v>73881458</v>
      </c>
      <c r="BG99" s="27">
        <f t="shared" si="285"/>
        <v>42925396</v>
      </c>
      <c r="BH99" s="27">
        <f t="shared" si="285"/>
        <v>9734936</v>
      </c>
      <c r="BI99" s="27">
        <f t="shared" si="285"/>
        <v>1909116</v>
      </c>
      <c r="BJ99" s="27">
        <f t="shared" si="285"/>
        <v>5000</v>
      </c>
      <c r="BK99" s="27">
        <f t="shared" si="285"/>
        <v>18446164</v>
      </c>
      <c r="BL99" s="28">
        <f t="shared" si="285"/>
        <v>526604</v>
      </c>
      <c r="BM99" s="28">
        <f t="shared" si="285"/>
        <v>334242</v>
      </c>
      <c r="BN99" s="28">
        <f t="shared" si="285"/>
        <v>93.817999999999984</v>
      </c>
      <c r="BO99" s="28">
        <f t="shared" si="285"/>
        <v>64.702500000000001</v>
      </c>
      <c r="BP99" s="28">
        <f t="shared" si="285"/>
        <v>29.115500000000001</v>
      </c>
    </row>
    <row r="100" spans="1:68" outlineLevel="2">
      <c r="A100" s="29">
        <v>1430</v>
      </c>
      <c r="B100" s="30">
        <v>600019802</v>
      </c>
      <c r="C100" s="31">
        <v>581071</v>
      </c>
      <c r="D100" s="32" t="s">
        <v>96</v>
      </c>
      <c r="E100" s="30">
        <v>3122</v>
      </c>
      <c r="F100" s="30" t="s">
        <v>71</v>
      </c>
      <c r="G100" s="30" t="s">
        <v>44</v>
      </c>
      <c r="H100" s="34">
        <v>38001501</v>
      </c>
      <c r="I100" s="34">
        <v>25765517</v>
      </c>
      <c r="J100" s="34">
        <v>2017328</v>
      </c>
      <c r="K100" s="34">
        <v>78000</v>
      </c>
      <c r="L100" s="34">
        <v>204800</v>
      </c>
      <c r="M100" s="34">
        <v>9486188</v>
      </c>
      <c r="N100" s="34">
        <v>277828</v>
      </c>
      <c r="O100" s="34">
        <v>171840</v>
      </c>
      <c r="P100" s="35">
        <v>41.970399999999998</v>
      </c>
      <c r="Q100" s="35">
        <v>36.491499999999995</v>
      </c>
      <c r="R100" s="35">
        <v>5.4788999999999994</v>
      </c>
      <c r="S100" s="19">
        <f>[1]OON!AW100</f>
        <v>0</v>
      </c>
      <c r="T100" s="34"/>
      <c r="U100" s="34"/>
      <c r="V100" s="34"/>
      <c r="W100" s="34"/>
      <c r="X100" s="34"/>
      <c r="Y100" s="34"/>
      <c r="Z100" s="34">
        <f>SUM(S100:Y100)</f>
        <v>0</v>
      </c>
      <c r="AA100" s="19">
        <f>[1]OON!AX100*-1</f>
        <v>0</v>
      </c>
      <c r="AB100" s="34"/>
      <c r="AC100" s="34"/>
      <c r="AD100" s="34"/>
      <c r="AE100" s="34">
        <f>SUM(AA100:AD100)</f>
        <v>0</v>
      </c>
      <c r="AF100" s="19"/>
      <c r="AG100" s="19">
        <f>[1]OON!AW100</f>
        <v>0</v>
      </c>
      <c r="AH100" s="19">
        <f>[1]OON!AR100</f>
        <v>0</v>
      </c>
      <c r="AI100" s="34">
        <f>SUM(AF100:AH100)</f>
        <v>0</v>
      </c>
      <c r="AJ100" s="19">
        <f>[1]OON!AX100</f>
        <v>0</v>
      </c>
      <c r="AK100" s="19"/>
      <c r="AL100" s="34">
        <f>SUM(AJ100:AK100)</f>
        <v>0</v>
      </c>
      <c r="AM100" s="34">
        <f>Z100+AE100+AI100+AL100</f>
        <v>0</v>
      </c>
      <c r="AN100" s="19">
        <f t="shared" ref="AN100:AN103" si="286">ROUND((Z100+AE100+AF100+AG100+AJ100)*33.8%,0)</f>
        <v>0</v>
      </c>
      <c r="AO100" s="34">
        <f>ROUND((Z100+AE100)*1%,0)</f>
        <v>0</v>
      </c>
      <c r="AP100" s="34"/>
      <c r="AQ100" s="34"/>
      <c r="AR100" s="34"/>
      <c r="AS100" s="34">
        <f>AP100+AQ100+AR100</f>
        <v>0</v>
      </c>
      <c r="AT100" s="20">
        <f>[1]OON!BB100</f>
        <v>0</v>
      </c>
      <c r="AU100" s="20">
        <f>[1]OON!BC100</f>
        <v>0</v>
      </c>
      <c r="AV100" s="35"/>
      <c r="AW100" s="35"/>
      <c r="AX100" s="35"/>
      <c r="AY100" s="35"/>
      <c r="AZ100" s="35"/>
      <c r="BA100" s="35"/>
      <c r="BB100" s="35"/>
      <c r="BC100" s="35">
        <f>AT100+AV100+AW100+AZ100+BB100+AX100</f>
        <v>0</v>
      </c>
      <c r="BD100" s="35">
        <f>AU100+BA100+AY100</f>
        <v>0</v>
      </c>
      <c r="BE100" s="35">
        <f>BC100+BD100</f>
        <v>0</v>
      </c>
      <c r="BF100" s="19">
        <f t="shared" ref="BF100:BF103" si="287">BG100+BH100+BI100+BJ100+BK100+BL100+BM100</f>
        <v>38001501</v>
      </c>
      <c r="BG100" s="19">
        <f t="shared" ref="BG100:BG103" si="288">I100+Z100</f>
        <v>25765517</v>
      </c>
      <c r="BH100" s="19">
        <f t="shared" ref="BH100:BH103" si="289">J100+AE100</f>
        <v>2017328</v>
      </c>
      <c r="BI100" s="19">
        <f t="shared" ref="BI100:BI103" si="290">K100+AI100</f>
        <v>78000</v>
      </c>
      <c r="BJ100" s="19">
        <f t="shared" ref="BJ100:BJ103" si="291">L100+AL100</f>
        <v>204800</v>
      </c>
      <c r="BK100" s="19">
        <f t="shared" ref="BK100:BL103" si="292">M100+AN100</f>
        <v>9486188</v>
      </c>
      <c r="BL100" s="19">
        <f t="shared" si="292"/>
        <v>277828</v>
      </c>
      <c r="BM100" s="20">
        <f t="shared" ref="BM100:BM103" si="293">O100+AS100</f>
        <v>171840</v>
      </c>
      <c r="BN100" s="20">
        <f t="shared" ref="BN100:BN103" si="294">BO100+BP100</f>
        <v>41.970399999999998</v>
      </c>
      <c r="BO100" s="20">
        <f t="shared" ref="BO100:BP103" si="295">Q100+BC100</f>
        <v>36.491499999999995</v>
      </c>
      <c r="BP100" s="20">
        <f t="shared" si="295"/>
        <v>5.4788999999999994</v>
      </c>
    </row>
    <row r="101" spans="1:68" outlineLevel="2">
      <c r="A101" s="16">
        <v>1430</v>
      </c>
      <c r="B101" s="13">
        <v>600019802</v>
      </c>
      <c r="C101" s="17">
        <v>581071</v>
      </c>
      <c r="D101" s="18" t="s">
        <v>96</v>
      </c>
      <c r="E101" s="13">
        <v>3122</v>
      </c>
      <c r="F101" s="13" t="s">
        <v>45</v>
      </c>
      <c r="G101" s="17" t="s">
        <v>46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20">
        <v>0</v>
      </c>
      <c r="Q101" s="20">
        <v>0</v>
      </c>
      <c r="R101" s="20">
        <v>0</v>
      </c>
      <c r="S101" s="19">
        <f>[1]OON!AW101</f>
        <v>0</v>
      </c>
      <c r="T101" s="50"/>
      <c r="U101" s="50"/>
      <c r="V101" s="50"/>
      <c r="W101" s="50"/>
      <c r="X101" s="50"/>
      <c r="Y101" s="50"/>
      <c r="Z101" s="19">
        <f>SUM(S101:Y101)</f>
        <v>0</v>
      </c>
      <c r="AA101" s="19">
        <f>[1]OON!AX101*-1</f>
        <v>0</v>
      </c>
      <c r="AB101" s="50"/>
      <c r="AC101" s="50"/>
      <c r="AD101" s="50"/>
      <c r="AE101" s="19">
        <f>SUM(AA101:AD101)</f>
        <v>0</v>
      </c>
      <c r="AF101" s="19"/>
      <c r="AG101" s="19">
        <f>[1]OON!AW101</f>
        <v>0</v>
      </c>
      <c r="AH101" s="19">
        <f>[1]OON!AR101</f>
        <v>0</v>
      </c>
      <c r="AI101" s="19">
        <f>SUM(AF101:AH101)</f>
        <v>0</v>
      </c>
      <c r="AJ101" s="19">
        <f>[1]OON!AX101</f>
        <v>0</v>
      </c>
      <c r="AK101" s="19"/>
      <c r="AL101" s="19">
        <f>SUM(AJ101:AK101)</f>
        <v>0</v>
      </c>
      <c r="AM101" s="19">
        <f>Z101+AE101+AI101+AL101</f>
        <v>0</v>
      </c>
      <c r="AN101" s="19">
        <f t="shared" si="286"/>
        <v>0</v>
      </c>
      <c r="AO101" s="19">
        <f>ROUND((Z101+AE101)*1%,0)</f>
        <v>0</v>
      </c>
      <c r="AP101" s="50"/>
      <c r="AQ101" s="50"/>
      <c r="AR101" s="50"/>
      <c r="AS101" s="19">
        <f>AP101+AQ101+AR101</f>
        <v>0</v>
      </c>
      <c r="AT101" s="20"/>
      <c r="AU101" s="20"/>
      <c r="AV101" s="20"/>
      <c r="AW101" s="20"/>
      <c r="AX101" s="20"/>
      <c r="AY101" s="20"/>
      <c r="AZ101" s="20"/>
      <c r="BA101" s="20"/>
      <c r="BB101" s="20"/>
      <c r="BC101" s="20">
        <f>AT101+AV101+AW101+AZ101+BB101+AX101</f>
        <v>0</v>
      </c>
      <c r="BD101" s="20">
        <f>AU101+BA101+AY101</f>
        <v>0</v>
      </c>
      <c r="BE101" s="20">
        <f>BC101+BD101</f>
        <v>0</v>
      </c>
      <c r="BF101" s="19">
        <f t="shared" si="287"/>
        <v>0</v>
      </c>
      <c r="BG101" s="19">
        <f t="shared" si="288"/>
        <v>0</v>
      </c>
      <c r="BH101" s="19">
        <f t="shared" si="289"/>
        <v>0</v>
      </c>
      <c r="BI101" s="19">
        <f t="shared" si="290"/>
        <v>0</v>
      </c>
      <c r="BJ101" s="19">
        <f t="shared" si="291"/>
        <v>0</v>
      </c>
      <c r="BK101" s="19">
        <f t="shared" si="292"/>
        <v>0</v>
      </c>
      <c r="BL101" s="19">
        <f t="shared" si="292"/>
        <v>0</v>
      </c>
      <c r="BM101" s="20">
        <f t="shared" si="293"/>
        <v>0</v>
      </c>
      <c r="BN101" s="20">
        <f t="shared" si="294"/>
        <v>0</v>
      </c>
      <c r="BO101" s="20">
        <f t="shared" si="295"/>
        <v>0</v>
      </c>
      <c r="BP101" s="20">
        <f t="shared" si="295"/>
        <v>0</v>
      </c>
    </row>
    <row r="102" spans="1:68" outlineLevel="2">
      <c r="A102" s="16">
        <v>1430</v>
      </c>
      <c r="B102" s="13">
        <v>600019802</v>
      </c>
      <c r="C102" s="17">
        <v>581071</v>
      </c>
      <c r="D102" s="18" t="s">
        <v>96</v>
      </c>
      <c r="E102" s="13">
        <v>3141</v>
      </c>
      <c r="F102" s="13" t="s">
        <v>47</v>
      </c>
      <c r="G102" s="13" t="s">
        <v>46</v>
      </c>
      <c r="H102" s="19">
        <v>782707</v>
      </c>
      <c r="I102" s="19">
        <v>0</v>
      </c>
      <c r="J102" s="19">
        <v>575189</v>
      </c>
      <c r="K102" s="19">
        <v>0</v>
      </c>
      <c r="L102" s="19">
        <v>0</v>
      </c>
      <c r="M102" s="19">
        <v>194414</v>
      </c>
      <c r="N102" s="19">
        <v>5752</v>
      </c>
      <c r="O102" s="19">
        <v>7352</v>
      </c>
      <c r="P102" s="20">
        <v>1.73</v>
      </c>
      <c r="Q102" s="20">
        <v>0</v>
      </c>
      <c r="R102" s="20">
        <v>1.73</v>
      </c>
      <c r="S102" s="19">
        <f>[1]OON!AW102</f>
        <v>0</v>
      </c>
      <c r="T102" s="19"/>
      <c r="U102" s="19"/>
      <c r="V102" s="19"/>
      <c r="W102" s="19"/>
      <c r="X102" s="19"/>
      <c r="Y102" s="19"/>
      <c r="Z102" s="19">
        <f>SUM(S102:Y102)</f>
        <v>0</v>
      </c>
      <c r="AA102" s="19">
        <f>[1]OON!AX102*-1</f>
        <v>0</v>
      </c>
      <c r="AB102" s="19"/>
      <c r="AC102" s="19"/>
      <c r="AD102" s="19"/>
      <c r="AE102" s="19">
        <f>SUM(AA102:AD102)</f>
        <v>0</v>
      </c>
      <c r="AF102" s="19"/>
      <c r="AG102" s="19">
        <f>[1]OON!AW102</f>
        <v>0</v>
      </c>
      <c r="AH102" s="19">
        <f>[1]OON!AR102</f>
        <v>0</v>
      </c>
      <c r="AI102" s="19">
        <f>SUM(AF102:AH102)</f>
        <v>0</v>
      </c>
      <c r="AJ102" s="19">
        <f>[1]OON!AX102</f>
        <v>0</v>
      </c>
      <c r="AK102" s="19"/>
      <c r="AL102" s="19">
        <f>SUM(AJ102:AK102)</f>
        <v>0</v>
      </c>
      <c r="AM102" s="19">
        <f>Z102+AE102+AI102+AL102</f>
        <v>0</v>
      </c>
      <c r="AN102" s="19">
        <f t="shared" si="286"/>
        <v>0</v>
      </c>
      <c r="AO102" s="19">
        <f>ROUND((Z102+AE102)*1%,0)</f>
        <v>0</v>
      </c>
      <c r="AP102" s="19"/>
      <c r="AQ102" s="19"/>
      <c r="AR102" s="19"/>
      <c r="AS102" s="19">
        <f>AP102+AQ102+AR102</f>
        <v>0</v>
      </c>
      <c r="AT102" s="20"/>
      <c r="AU102" s="20">
        <f>[1]OON!BC102</f>
        <v>0</v>
      </c>
      <c r="AV102" s="20"/>
      <c r="AW102" s="20"/>
      <c r="AX102" s="20"/>
      <c r="AY102" s="20"/>
      <c r="AZ102" s="20"/>
      <c r="BA102" s="20"/>
      <c r="BB102" s="20"/>
      <c r="BC102" s="20">
        <f>AT102+AV102+AW102+AZ102+BB102+AX102</f>
        <v>0</v>
      </c>
      <c r="BD102" s="20">
        <f>AU102+BA102+AY102</f>
        <v>0</v>
      </c>
      <c r="BE102" s="20">
        <f>BC102+BD102</f>
        <v>0</v>
      </c>
      <c r="BF102" s="19">
        <f t="shared" si="287"/>
        <v>782707</v>
      </c>
      <c r="BG102" s="19">
        <f t="shared" si="288"/>
        <v>0</v>
      </c>
      <c r="BH102" s="19">
        <f t="shared" si="289"/>
        <v>575189</v>
      </c>
      <c r="BI102" s="19">
        <f t="shared" si="290"/>
        <v>0</v>
      </c>
      <c r="BJ102" s="19">
        <f t="shared" si="291"/>
        <v>0</v>
      </c>
      <c r="BK102" s="19">
        <f t="shared" si="292"/>
        <v>194414</v>
      </c>
      <c r="BL102" s="19">
        <f t="shared" si="292"/>
        <v>5752</v>
      </c>
      <c r="BM102" s="20">
        <f t="shared" si="293"/>
        <v>7352</v>
      </c>
      <c r="BN102" s="20">
        <f t="shared" si="294"/>
        <v>1.73</v>
      </c>
      <c r="BO102" s="20">
        <f t="shared" si="295"/>
        <v>0</v>
      </c>
      <c r="BP102" s="20">
        <f t="shared" si="295"/>
        <v>1.73</v>
      </c>
    </row>
    <row r="103" spans="1:68" outlineLevel="2">
      <c r="A103" s="16">
        <v>1430</v>
      </c>
      <c r="B103" s="13">
        <v>600019802</v>
      </c>
      <c r="C103" s="17">
        <v>581071</v>
      </c>
      <c r="D103" s="18" t="s">
        <v>96</v>
      </c>
      <c r="E103" s="13">
        <v>3147</v>
      </c>
      <c r="F103" s="13" t="s">
        <v>66</v>
      </c>
      <c r="G103" s="17" t="s">
        <v>46</v>
      </c>
      <c r="H103" s="19">
        <v>4777952</v>
      </c>
      <c r="I103" s="19">
        <v>3002024</v>
      </c>
      <c r="J103" s="19">
        <v>482568</v>
      </c>
      <c r="K103" s="19">
        <v>0</v>
      </c>
      <c r="L103" s="19">
        <v>44000</v>
      </c>
      <c r="M103" s="19">
        <v>1192664</v>
      </c>
      <c r="N103" s="19">
        <v>34846</v>
      </c>
      <c r="O103" s="19">
        <v>21850</v>
      </c>
      <c r="P103" s="20">
        <v>7.45</v>
      </c>
      <c r="Q103" s="20">
        <v>5.74</v>
      </c>
      <c r="R103" s="20">
        <v>1.71</v>
      </c>
      <c r="S103" s="19">
        <f>[1]OON!AW103</f>
        <v>0</v>
      </c>
      <c r="T103" s="50"/>
      <c r="U103" s="50"/>
      <c r="V103" s="50"/>
      <c r="W103" s="50"/>
      <c r="X103" s="50"/>
      <c r="Y103" s="50"/>
      <c r="Z103" s="19">
        <f>SUM(S103:Y103)</f>
        <v>0</v>
      </c>
      <c r="AA103" s="19">
        <f>[1]OON!AX103*-1</f>
        <v>0</v>
      </c>
      <c r="AB103" s="50"/>
      <c r="AC103" s="50"/>
      <c r="AD103" s="50"/>
      <c r="AE103" s="19">
        <f>SUM(AA103:AD103)</f>
        <v>0</v>
      </c>
      <c r="AF103" s="19"/>
      <c r="AG103" s="19">
        <f>[1]OON!AW103</f>
        <v>0</v>
      </c>
      <c r="AH103" s="19">
        <f>[1]OON!AR103</f>
        <v>0</v>
      </c>
      <c r="AI103" s="19">
        <f>SUM(AF103:AH103)</f>
        <v>0</v>
      </c>
      <c r="AJ103" s="19">
        <f>[1]OON!AX103</f>
        <v>0</v>
      </c>
      <c r="AK103" s="19"/>
      <c r="AL103" s="19">
        <f>SUM(AJ103:AK103)</f>
        <v>0</v>
      </c>
      <c r="AM103" s="19">
        <f>Z103+AE103+AI103+AL103</f>
        <v>0</v>
      </c>
      <c r="AN103" s="19">
        <f t="shared" si="286"/>
        <v>0</v>
      </c>
      <c r="AO103" s="19">
        <f>ROUND((Z103+AE103)*1%,0)</f>
        <v>0</v>
      </c>
      <c r="AP103" s="50"/>
      <c r="AQ103" s="50"/>
      <c r="AR103" s="50"/>
      <c r="AS103" s="19">
        <f>AP103+AQ103+AR103</f>
        <v>0</v>
      </c>
      <c r="AT103" s="20">
        <f>[1]OON!BB103</f>
        <v>0</v>
      </c>
      <c r="AU103" s="20">
        <f>[1]OON!BC103</f>
        <v>0</v>
      </c>
      <c r="AV103" s="20"/>
      <c r="AW103" s="20"/>
      <c r="AX103" s="20"/>
      <c r="AY103" s="20"/>
      <c r="AZ103" s="20"/>
      <c r="BA103" s="20"/>
      <c r="BB103" s="20"/>
      <c r="BC103" s="20">
        <f>AT103+AV103+AW103+AZ103+BB103+AX103</f>
        <v>0</v>
      </c>
      <c r="BD103" s="20">
        <f>AU103+BA103+AY103</f>
        <v>0</v>
      </c>
      <c r="BE103" s="20">
        <f>BC103+BD103</f>
        <v>0</v>
      </c>
      <c r="BF103" s="19">
        <f t="shared" si="287"/>
        <v>4777952</v>
      </c>
      <c r="BG103" s="19">
        <f t="shared" si="288"/>
        <v>3002024</v>
      </c>
      <c r="BH103" s="19">
        <f t="shared" si="289"/>
        <v>482568</v>
      </c>
      <c r="BI103" s="19">
        <f t="shared" si="290"/>
        <v>0</v>
      </c>
      <c r="BJ103" s="19">
        <f t="shared" si="291"/>
        <v>44000</v>
      </c>
      <c r="BK103" s="19">
        <f t="shared" si="292"/>
        <v>1192664</v>
      </c>
      <c r="BL103" s="19">
        <f t="shared" si="292"/>
        <v>34846</v>
      </c>
      <c r="BM103" s="20">
        <f t="shared" si="293"/>
        <v>21850</v>
      </c>
      <c r="BN103" s="20">
        <f t="shared" si="294"/>
        <v>7.45</v>
      </c>
      <c r="BO103" s="20">
        <f t="shared" si="295"/>
        <v>5.74</v>
      </c>
      <c r="BP103" s="20">
        <f t="shared" si="295"/>
        <v>1.71</v>
      </c>
    </row>
    <row r="104" spans="1:68" outlineLevel="1">
      <c r="A104" s="22"/>
      <c r="B104" s="23"/>
      <c r="C104" s="24"/>
      <c r="D104" s="25" t="s">
        <v>97</v>
      </c>
      <c r="E104" s="23"/>
      <c r="F104" s="23"/>
      <c r="G104" s="24"/>
      <c r="H104" s="27">
        <v>43562160</v>
      </c>
      <c r="I104" s="27">
        <v>28767541</v>
      </c>
      <c r="J104" s="27">
        <v>3075085</v>
      </c>
      <c r="K104" s="27">
        <v>78000</v>
      </c>
      <c r="L104" s="27">
        <v>248800</v>
      </c>
      <c r="M104" s="27">
        <v>10873266</v>
      </c>
      <c r="N104" s="27">
        <v>318426</v>
      </c>
      <c r="O104" s="27">
        <v>201042</v>
      </c>
      <c r="P104" s="28">
        <v>51.150399999999998</v>
      </c>
      <c r="Q104" s="28">
        <v>42.231499999999997</v>
      </c>
      <c r="R104" s="28">
        <v>8.9189000000000007</v>
      </c>
      <c r="S104" s="27">
        <f t="shared" ref="S104:AM104" si="296">SUM(S100:S103)</f>
        <v>0</v>
      </c>
      <c r="T104" s="51">
        <f t="shared" si="296"/>
        <v>0</v>
      </c>
      <c r="U104" s="51">
        <f t="shared" si="296"/>
        <v>0</v>
      </c>
      <c r="V104" s="51">
        <f t="shared" si="296"/>
        <v>0</v>
      </c>
      <c r="W104" s="51">
        <f t="shared" si="296"/>
        <v>0</v>
      </c>
      <c r="X104" s="51">
        <f t="shared" si="296"/>
        <v>0</v>
      </c>
      <c r="Y104" s="51">
        <f t="shared" si="296"/>
        <v>0</v>
      </c>
      <c r="Z104" s="27">
        <f t="shared" si="296"/>
        <v>0</v>
      </c>
      <c r="AA104" s="51">
        <f t="shared" si="296"/>
        <v>0</v>
      </c>
      <c r="AB104" s="51">
        <f t="shared" si="296"/>
        <v>0</v>
      </c>
      <c r="AC104" s="51">
        <f t="shared" si="296"/>
        <v>0</v>
      </c>
      <c r="AD104" s="51">
        <f t="shared" si="296"/>
        <v>0</v>
      </c>
      <c r="AE104" s="27">
        <f t="shared" si="296"/>
        <v>0</v>
      </c>
      <c r="AF104" s="27">
        <f t="shared" si="296"/>
        <v>0</v>
      </c>
      <c r="AG104" s="27">
        <f t="shared" si="296"/>
        <v>0</v>
      </c>
      <c r="AH104" s="27">
        <f t="shared" si="296"/>
        <v>0</v>
      </c>
      <c r="AI104" s="27">
        <f t="shared" si="296"/>
        <v>0</v>
      </c>
      <c r="AJ104" s="27">
        <f t="shared" si="296"/>
        <v>0</v>
      </c>
      <c r="AK104" s="27">
        <f t="shared" si="296"/>
        <v>0</v>
      </c>
      <c r="AL104" s="27">
        <f t="shared" si="296"/>
        <v>0</v>
      </c>
      <c r="AM104" s="27">
        <f t="shared" si="296"/>
        <v>0</v>
      </c>
      <c r="AN104" s="27">
        <f t="shared" ref="AN104:BP104" si="297">SUM(AN100:AN103)</f>
        <v>0</v>
      </c>
      <c r="AO104" s="27">
        <f t="shared" si="297"/>
        <v>0</v>
      </c>
      <c r="AP104" s="51">
        <f t="shared" si="297"/>
        <v>0</v>
      </c>
      <c r="AQ104" s="51">
        <f t="shared" si="297"/>
        <v>0</v>
      </c>
      <c r="AR104" s="51">
        <f t="shared" si="297"/>
        <v>0</v>
      </c>
      <c r="AS104" s="27">
        <f t="shared" si="297"/>
        <v>0</v>
      </c>
      <c r="AT104" s="28">
        <f t="shared" si="297"/>
        <v>0</v>
      </c>
      <c r="AU104" s="28">
        <f t="shared" si="297"/>
        <v>0</v>
      </c>
      <c r="AV104" s="28">
        <f t="shared" si="297"/>
        <v>0</v>
      </c>
      <c r="AW104" s="28">
        <f t="shared" si="297"/>
        <v>0</v>
      </c>
      <c r="AX104" s="28">
        <f t="shared" si="297"/>
        <v>0</v>
      </c>
      <c r="AY104" s="28">
        <f t="shared" si="297"/>
        <v>0</v>
      </c>
      <c r="AZ104" s="28">
        <f t="shared" si="297"/>
        <v>0</v>
      </c>
      <c r="BA104" s="28">
        <f t="shared" si="297"/>
        <v>0</v>
      </c>
      <c r="BB104" s="28">
        <f t="shared" si="297"/>
        <v>0</v>
      </c>
      <c r="BC104" s="28">
        <f t="shared" si="297"/>
        <v>0</v>
      </c>
      <c r="BD104" s="28">
        <f t="shared" si="297"/>
        <v>0</v>
      </c>
      <c r="BE104" s="28">
        <f t="shared" si="297"/>
        <v>0</v>
      </c>
      <c r="BF104" s="27">
        <f t="shared" si="297"/>
        <v>43562160</v>
      </c>
      <c r="BG104" s="27">
        <f t="shared" si="297"/>
        <v>28767541</v>
      </c>
      <c r="BH104" s="27">
        <f t="shared" si="297"/>
        <v>3075085</v>
      </c>
      <c r="BI104" s="27">
        <f t="shared" si="297"/>
        <v>78000</v>
      </c>
      <c r="BJ104" s="27">
        <f t="shared" si="297"/>
        <v>248800</v>
      </c>
      <c r="BK104" s="27">
        <f t="shared" si="297"/>
        <v>10873266</v>
      </c>
      <c r="BL104" s="28">
        <f t="shared" si="297"/>
        <v>318426</v>
      </c>
      <c r="BM104" s="28">
        <f t="shared" si="297"/>
        <v>201042</v>
      </c>
      <c r="BN104" s="28">
        <f t="shared" si="297"/>
        <v>51.150399999999998</v>
      </c>
      <c r="BO104" s="28">
        <f t="shared" si="297"/>
        <v>42.231499999999997</v>
      </c>
      <c r="BP104" s="28">
        <f t="shared" si="297"/>
        <v>8.9189000000000007</v>
      </c>
    </row>
    <row r="105" spans="1:68" outlineLevel="2">
      <c r="A105" s="29">
        <v>1432</v>
      </c>
      <c r="B105" s="30">
        <v>600170594</v>
      </c>
      <c r="C105" s="31">
        <v>671274</v>
      </c>
      <c r="D105" s="32" t="s">
        <v>98</v>
      </c>
      <c r="E105" s="33">
        <v>3111</v>
      </c>
      <c r="F105" s="33" t="s">
        <v>99</v>
      </c>
      <c r="G105" s="33" t="s">
        <v>44</v>
      </c>
      <c r="H105" s="34">
        <v>1668257</v>
      </c>
      <c r="I105" s="34">
        <v>1174308</v>
      </c>
      <c r="J105" s="34">
        <v>59904</v>
      </c>
      <c r="K105" s="34">
        <v>0</v>
      </c>
      <c r="L105" s="34">
        <v>0</v>
      </c>
      <c r="M105" s="34">
        <v>417164</v>
      </c>
      <c r="N105" s="34">
        <v>12342</v>
      </c>
      <c r="O105" s="34">
        <v>4539</v>
      </c>
      <c r="P105" s="35">
        <v>2.3952</v>
      </c>
      <c r="Q105" s="35">
        <v>2.1551999999999998</v>
      </c>
      <c r="R105" s="35">
        <v>0.24</v>
      </c>
      <c r="S105" s="19">
        <f>[1]OON!AW105</f>
        <v>0</v>
      </c>
      <c r="T105" s="52"/>
      <c r="U105" s="52"/>
      <c r="V105" s="52"/>
      <c r="W105" s="52"/>
      <c r="X105" s="52"/>
      <c r="Y105" s="34"/>
      <c r="Z105" s="34">
        <f>SUM(S105:Y105)</f>
        <v>0</v>
      </c>
      <c r="AA105" s="19">
        <f>[1]OON!AX105*-1</f>
        <v>0</v>
      </c>
      <c r="AB105" s="34"/>
      <c r="AC105" s="34"/>
      <c r="AD105" s="34"/>
      <c r="AE105" s="34">
        <f>SUM(AA105:AD105)</f>
        <v>0</v>
      </c>
      <c r="AF105" s="19"/>
      <c r="AG105" s="19">
        <f>[1]OON!AW105</f>
        <v>0</v>
      </c>
      <c r="AH105" s="19">
        <f>[1]OON!AR105</f>
        <v>0</v>
      </c>
      <c r="AI105" s="34">
        <f>SUM(AF105:AH105)</f>
        <v>0</v>
      </c>
      <c r="AJ105" s="19">
        <f>[1]OON!AX105</f>
        <v>0</v>
      </c>
      <c r="AK105" s="19"/>
      <c r="AL105" s="34">
        <f>SUM(AJ105:AK105)</f>
        <v>0</v>
      </c>
      <c r="AM105" s="34">
        <f>Z105+AE105+AI105+AL105</f>
        <v>0</v>
      </c>
      <c r="AN105" s="19">
        <f t="shared" ref="AN105:AN108" si="298">ROUND((Z105+AE105+AF105+AG105+AJ105)*33.8%,0)</f>
        <v>0</v>
      </c>
      <c r="AO105" s="34">
        <f>ROUND((Z105+AE105)*1%,0)</f>
        <v>0</v>
      </c>
      <c r="AP105" s="52"/>
      <c r="AQ105" s="52"/>
      <c r="AR105" s="52"/>
      <c r="AS105" s="34">
        <f>AP105+AQ105+AR105</f>
        <v>0</v>
      </c>
      <c r="AT105" s="20">
        <f>[1]OON!BB105</f>
        <v>0</v>
      </c>
      <c r="AU105" s="20">
        <f>[1]OON!BC105</f>
        <v>0</v>
      </c>
      <c r="AV105" s="35"/>
      <c r="AW105" s="35"/>
      <c r="AX105" s="35"/>
      <c r="AY105" s="35"/>
      <c r="AZ105" s="35"/>
      <c r="BA105" s="35"/>
      <c r="BB105" s="35"/>
      <c r="BC105" s="35">
        <f>AT105+AV105+AW105+AZ105+BB105+AX105</f>
        <v>0</v>
      </c>
      <c r="BD105" s="35">
        <f>AU105+BA105+AY105</f>
        <v>0</v>
      </c>
      <c r="BE105" s="35">
        <f>BC105+BD105</f>
        <v>0</v>
      </c>
      <c r="BF105" s="19">
        <f t="shared" ref="BF105:BF108" si="299">BG105+BH105+BI105+BJ105+BK105+BL105+BM105</f>
        <v>1668257</v>
      </c>
      <c r="BG105" s="19">
        <f t="shared" ref="BG105:BG108" si="300">I105+Z105</f>
        <v>1174308</v>
      </c>
      <c r="BH105" s="19">
        <f t="shared" ref="BH105:BH108" si="301">J105+AE105</f>
        <v>59904</v>
      </c>
      <c r="BI105" s="19">
        <f t="shared" ref="BI105:BI108" si="302">K105+AI105</f>
        <v>0</v>
      </c>
      <c r="BJ105" s="19">
        <f t="shared" ref="BJ105:BJ108" si="303">L105+AL105</f>
        <v>0</v>
      </c>
      <c r="BK105" s="19">
        <f t="shared" ref="BK105:BL108" si="304">M105+AN105</f>
        <v>417164</v>
      </c>
      <c r="BL105" s="19">
        <f t="shared" si="304"/>
        <v>12342</v>
      </c>
      <c r="BM105" s="20">
        <f t="shared" ref="BM105:BM108" si="305">O105+AS105</f>
        <v>4539</v>
      </c>
      <c r="BN105" s="20">
        <f t="shared" ref="BN105:BN108" si="306">BO105+BP105</f>
        <v>2.3952</v>
      </c>
      <c r="BO105" s="20">
        <f t="shared" ref="BO105:BP108" si="307">Q105+BC105</f>
        <v>2.1551999999999998</v>
      </c>
      <c r="BP105" s="20">
        <f t="shared" si="307"/>
        <v>0.24</v>
      </c>
    </row>
    <row r="106" spans="1:68" outlineLevel="2">
      <c r="A106" s="16">
        <v>1432</v>
      </c>
      <c r="B106" s="13">
        <v>600170594</v>
      </c>
      <c r="C106" s="17">
        <v>671274</v>
      </c>
      <c r="D106" s="18" t="s">
        <v>98</v>
      </c>
      <c r="E106" s="13">
        <v>3123</v>
      </c>
      <c r="F106" s="13" t="s">
        <v>71</v>
      </c>
      <c r="G106" s="13" t="s">
        <v>44</v>
      </c>
      <c r="H106" s="19">
        <v>68224271</v>
      </c>
      <c r="I106" s="19">
        <v>44351927</v>
      </c>
      <c r="J106" s="19">
        <v>5440430</v>
      </c>
      <c r="K106" s="19">
        <v>0</v>
      </c>
      <c r="L106" s="19">
        <v>130000</v>
      </c>
      <c r="M106" s="19">
        <v>16873756</v>
      </c>
      <c r="N106" s="19">
        <v>497924</v>
      </c>
      <c r="O106" s="19">
        <v>930234</v>
      </c>
      <c r="P106" s="20">
        <v>80.684899999999999</v>
      </c>
      <c r="Q106" s="20">
        <v>65.285200000000003</v>
      </c>
      <c r="R106" s="20">
        <v>15.399699999999999</v>
      </c>
      <c r="S106" s="19">
        <f>[1]OON!AW106</f>
        <v>0</v>
      </c>
      <c r="T106" s="19"/>
      <c r="U106" s="19"/>
      <c r="V106" s="19"/>
      <c r="W106" s="19"/>
      <c r="X106" s="34"/>
      <c r="Y106" s="34"/>
      <c r="Z106" s="19">
        <f>SUM(S106:Y106)</f>
        <v>0</v>
      </c>
      <c r="AA106" s="19">
        <f>[1]OON!AX106*-1</f>
        <v>0</v>
      </c>
      <c r="AB106" s="34"/>
      <c r="AC106" s="34"/>
      <c r="AD106" s="34"/>
      <c r="AE106" s="19">
        <f>SUM(AA106:AD106)</f>
        <v>0</v>
      </c>
      <c r="AF106" s="19"/>
      <c r="AG106" s="19">
        <f>[1]OON!AW106</f>
        <v>0</v>
      </c>
      <c r="AH106" s="19">
        <f>[1]OON!AR106</f>
        <v>0</v>
      </c>
      <c r="AI106" s="19">
        <f>SUM(AF106:AH106)</f>
        <v>0</v>
      </c>
      <c r="AJ106" s="19">
        <f>[1]OON!AX106</f>
        <v>0</v>
      </c>
      <c r="AK106" s="19"/>
      <c r="AL106" s="19">
        <f>SUM(AJ106:AK106)</f>
        <v>0</v>
      </c>
      <c r="AM106" s="19">
        <f>Z106+AE106+AI106+AL106</f>
        <v>0</v>
      </c>
      <c r="AN106" s="19">
        <f t="shared" si="298"/>
        <v>0</v>
      </c>
      <c r="AO106" s="19">
        <f>ROUND((Z106+AE106)*1%,0)</f>
        <v>0</v>
      </c>
      <c r="AP106" s="19"/>
      <c r="AQ106" s="19"/>
      <c r="AR106" s="19"/>
      <c r="AS106" s="19">
        <f>AP106+AQ106+AR106</f>
        <v>0</v>
      </c>
      <c r="AT106" s="20">
        <f>[1]OON!BB106</f>
        <v>0</v>
      </c>
      <c r="AU106" s="20">
        <f>[1]OON!BC106</f>
        <v>0</v>
      </c>
      <c r="AV106" s="20"/>
      <c r="AW106" s="20"/>
      <c r="AX106" s="20"/>
      <c r="AY106" s="20"/>
      <c r="AZ106" s="20"/>
      <c r="BA106" s="20"/>
      <c r="BB106" s="20"/>
      <c r="BC106" s="20">
        <f>AT106+AV106+AW106+AZ106+BB106+AX106</f>
        <v>0</v>
      </c>
      <c r="BD106" s="20">
        <f>AU106+BA106+AY106</f>
        <v>0</v>
      </c>
      <c r="BE106" s="20">
        <f>BC106+BD106</f>
        <v>0</v>
      </c>
      <c r="BF106" s="19">
        <f t="shared" si="299"/>
        <v>68224271</v>
      </c>
      <c r="BG106" s="19">
        <f t="shared" si="300"/>
        <v>44351927</v>
      </c>
      <c r="BH106" s="19">
        <f t="shared" si="301"/>
        <v>5440430</v>
      </c>
      <c r="BI106" s="19">
        <f t="shared" si="302"/>
        <v>0</v>
      </c>
      <c r="BJ106" s="19">
        <f t="shared" si="303"/>
        <v>130000</v>
      </c>
      <c r="BK106" s="19">
        <f t="shared" si="304"/>
        <v>16873756</v>
      </c>
      <c r="BL106" s="19">
        <f t="shared" si="304"/>
        <v>497924</v>
      </c>
      <c r="BM106" s="20">
        <f t="shared" si="305"/>
        <v>930234</v>
      </c>
      <c r="BN106" s="20">
        <f t="shared" si="306"/>
        <v>80.684899999999999</v>
      </c>
      <c r="BO106" s="20">
        <f t="shared" si="307"/>
        <v>65.285200000000003</v>
      </c>
      <c r="BP106" s="20">
        <f t="shared" si="307"/>
        <v>15.399699999999999</v>
      </c>
    </row>
    <row r="107" spans="1:68" outlineLevel="2">
      <c r="A107" s="16">
        <v>1432</v>
      </c>
      <c r="B107" s="13">
        <v>600170594</v>
      </c>
      <c r="C107" s="17">
        <v>671274</v>
      </c>
      <c r="D107" s="18" t="s">
        <v>98</v>
      </c>
      <c r="E107" s="13">
        <v>3123</v>
      </c>
      <c r="F107" s="13" t="s">
        <v>45</v>
      </c>
      <c r="G107" s="17" t="s">
        <v>46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20">
        <v>0</v>
      </c>
      <c r="Q107" s="20">
        <v>0</v>
      </c>
      <c r="R107" s="20">
        <v>0</v>
      </c>
      <c r="S107" s="19">
        <f>[1]OON!AW107</f>
        <v>0</v>
      </c>
      <c r="T107" s="50"/>
      <c r="U107" s="50"/>
      <c r="V107" s="50"/>
      <c r="W107" s="50"/>
      <c r="X107" s="50"/>
      <c r="Y107" s="50"/>
      <c r="Z107" s="19">
        <f>SUM(S107:Y107)</f>
        <v>0</v>
      </c>
      <c r="AA107" s="19">
        <f>[1]OON!AX107*-1</f>
        <v>0</v>
      </c>
      <c r="AB107" s="50"/>
      <c r="AC107" s="50"/>
      <c r="AD107" s="50"/>
      <c r="AE107" s="19">
        <f>SUM(AA107:AD107)</f>
        <v>0</v>
      </c>
      <c r="AF107" s="19"/>
      <c r="AG107" s="19">
        <f>[1]OON!AW107</f>
        <v>0</v>
      </c>
      <c r="AH107" s="19">
        <f>[1]OON!AR107</f>
        <v>0</v>
      </c>
      <c r="AI107" s="19">
        <f>SUM(AF107:AH107)</f>
        <v>0</v>
      </c>
      <c r="AJ107" s="19">
        <f>[1]OON!AX107</f>
        <v>0</v>
      </c>
      <c r="AK107" s="19"/>
      <c r="AL107" s="19">
        <f>SUM(AJ107:AK107)</f>
        <v>0</v>
      </c>
      <c r="AM107" s="19">
        <f>Z107+AE107+AI107+AL107</f>
        <v>0</v>
      </c>
      <c r="AN107" s="19">
        <f t="shared" si="298"/>
        <v>0</v>
      </c>
      <c r="AO107" s="19">
        <f>ROUND((Z107+AE107)*1%,0)</f>
        <v>0</v>
      </c>
      <c r="AP107" s="50"/>
      <c r="AQ107" s="50"/>
      <c r="AR107" s="50"/>
      <c r="AS107" s="19">
        <f>AP107+AQ107+AR107</f>
        <v>0</v>
      </c>
      <c r="AT107" s="20"/>
      <c r="AU107" s="20"/>
      <c r="AV107" s="20"/>
      <c r="AW107" s="20"/>
      <c r="AX107" s="20"/>
      <c r="AY107" s="20"/>
      <c r="AZ107" s="20"/>
      <c r="BA107" s="20"/>
      <c r="BB107" s="20"/>
      <c r="BC107" s="20">
        <f>AT107+AV107+AW107+AZ107+BB107+AX107</f>
        <v>0</v>
      </c>
      <c r="BD107" s="20">
        <f>AU107+BA107+AY107</f>
        <v>0</v>
      </c>
      <c r="BE107" s="20">
        <f>BC107+BD107</f>
        <v>0</v>
      </c>
      <c r="BF107" s="19">
        <f t="shared" si="299"/>
        <v>0</v>
      </c>
      <c r="BG107" s="19">
        <f t="shared" si="300"/>
        <v>0</v>
      </c>
      <c r="BH107" s="19">
        <f t="shared" si="301"/>
        <v>0</v>
      </c>
      <c r="BI107" s="19">
        <f t="shared" si="302"/>
        <v>0</v>
      </c>
      <c r="BJ107" s="19">
        <f t="shared" si="303"/>
        <v>0</v>
      </c>
      <c r="BK107" s="19">
        <f t="shared" si="304"/>
        <v>0</v>
      </c>
      <c r="BL107" s="19">
        <f t="shared" si="304"/>
        <v>0</v>
      </c>
      <c r="BM107" s="20">
        <f t="shared" si="305"/>
        <v>0</v>
      </c>
      <c r="BN107" s="20">
        <f t="shared" si="306"/>
        <v>0</v>
      </c>
      <c r="BO107" s="20">
        <f t="shared" si="307"/>
        <v>0</v>
      </c>
      <c r="BP107" s="20">
        <f t="shared" si="307"/>
        <v>0</v>
      </c>
    </row>
    <row r="108" spans="1:68" outlineLevel="2">
      <c r="A108" s="16">
        <v>1432</v>
      </c>
      <c r="B108" s="13">
        <v>600170594</v>
      </c>
      <c r="C108" s="17">
        <v>671274</v>
      </c>
      <c r="D108" s="18" t="s">
        <v>98</v>
      </c>
      <c r="E108" s="21">
        <v>3141</v>
      </c>
      <c r="F108" s="21" t="s">
        <v>47</v>
      </c>
      <c r="G108" s="21" t="s">
        <v>46</v>
      </c>
      <c r="H108" s="19">
        <v>83261</v>
      </c>
      <c r="I108" s="19">
        <v>0</v>
      </c>
      <c r="J108" s="19">
        <v>61476</v>
      </c>
      <c r="K108" s="19">
        <v>0</v>
      </c>
      <c r="L108" s="19">
        <v>0</v>
      </c>
      <c r="M108" s="19">
        <v>20779</v>
      </c>
      <c r="N108" s="19">
        <v>615</v>
      </c>
      <c r="O108" s="19">
        <v>391</v>
      </c>
      <c r="P108" s="20">
        <v>0.19</v>
      </c>
      <c r="Q108" s="20">
        <v>0</v>
      </c>
      <c r="R108" s="20">
        <v>0.19</v>
      </c>
      <c r="S108" s="19">
        <f>[1]OON!AW108</f>
        <v>0</v>
      </c>
      <c r="T108" s="50"/>
      <c r="U108" s="50"/>
      <c r="V108" s="50"/>
      <c r="W108" s="50"/>
      <c r="X108" s="50"/>
      <c r="Y108" s="50"/>
      <c r="Z108" s="19">
        <f>SUM(S108:Y108)</f>
        <v>0</v>
      </c>
      <c r="AA108" s="19">
        <f>[1]OON!AX108*-1</f>
        <v>0</v>
      </c>
      <c r="AB108" s="50"/>
      <c r="AC108" s="50"/>
      <c r="AD108" s="50"/>
      <c r="AE108" s="19">
        <f>SUM(AA108:AD108)</f>
        <v>0</v>
      </c>
      <c r="AF108" s="19"/>
      <c r="AG108" s="19">
        <f>[1]OON!AW108</f>
        <v>0</v>
      </c>
      <c r="AH108" s="19">
        <f>[1]OON!AR108</f>
        <v>0</v>
      </c>
      <c r="AI108" s="19">
        <f>SUM(AF108:AH108)</f>
        <v>0</v>
      </c>
      <c r="AJ108" s="19">
        <f>[1]OON!AX108</f>
        <v>0</v>
      </c>
      <c r="AK108" s="19"/>
      <c r="AL108" s="19">
        <f>SUM(AJ108:AK108)</f>
        <v>0</v>
      </c>
      <c r="AM108" s="19">
        <f>Z108+AE108+AI108+AL108</f>
        <v>0</v>
      </c>
      <c r="AN108" s="19">
        <f t="shared" si="298"/>
        <v>0</v>
      </c>
      <c r="AO108" s="19">
        <f>ROUND((Z108+AE108)*1%,0)</f>
        <v>0</v>
      </c>
      <c r="AP108" s="50"/>
      <c r="AQ108" s="50"/>
      <c r="AR108" s="50"/>
      <c r="AS108" s="19">
        <f>AP108+AQ108+AR108</f>
        <v>0</v>
      </c>
      <c r="AT108" s="20"/>
      <c r="AU108" s="20">
        <f>[1]OON!BC108</f>
        <v>0</v>
      </c>
      <c r="AV108" s="20"/>
      <c r="AW108" s="20"/>
      <c r="AX108" s="20"/>
      <c r="AY108" s="20"/>
      <c r="AZ108" s="20"/>
      <c r="BA108" s="20"/>
      <c r="BB108" s="20"/>
      <c r="BC108" s="20">
        <f>AT108+AV108+AW108+AZ108+BB108+AX108</f>
        <v>0</v>
      </c>
      <c r="BD108" s="20">
        <f>AU108+BA108+AY108</f>
        <v>0</v>
      </c>
      <c r="BE108" s="20">
        <f>BC108+BD108</f>
        <v>0</v>
      </c>
      <c r="BF108" s="19">
        <f t="shared" si="299"/>
        <v>83261</v>
      </c>
      <c r="BG108" s="19">
        <f t="shared" si="300"/>
        <v>0</v>
      </c>
      <c r="BH108" s="19">
        <f t="shared" si="301"/>
        <v>61476</v>
      </c>
      <c r="BI108" s="19">
        <f t="shared" si="302"/>
        <v>0</v>
      </c>
      <c r="BJ108" s="19">
        <f t="shared" si="303"/>
        <v>0</v>
      </c>
      <c r="BK108" s="19">
        <f t="shared" si="304"/>
        <v>20779</v>
      </c>
      <c r="BL108" s="19">
        <f t="shared" si="304"/>
        <v>615</v>
      </c>
      <c r="BM108" s="20">
        <f t="shared" si="305"/>
        <v>391</v>
      </c>
      <c r="BN108" s="20">
        <f t="shared" si="306"/>
        <v>0.19</v>
      </c>
      <c r="BO108" s="20">
        <f t="shared" si="307"/>
        <v>0</v>
      </c>
      <c r="BP108" s="20">
        <f t="shared" si="307"/>
        <v>0.19</v>
      </c>
    </row>
    <row r="109" spans="1:68" outlineLevel="1">
      <c r="A109" s="22"/>
      <c r="B109" s="23"/>
      <c r="C109" s="24"/>
      <c r="D109" s="25" t="s">
        <v>100</v>
      </c>
      <c r="E109" s="26"/>
      <c r="F109" s="26"/>
      <c r="G109" s="26"/>
      <c r="H109" s="27">
        <v>69975789</v>
      </c>
      <c r="I109" s="27">
        <v>45526235</v>
      </c>
      <c r="J109" s="27">
        <v>5561810</v>
      </c>
      <c r="K109" s="27">
        <v>0</v>
      </c>
      <c r="L109" s="27">
        <v>130000</v>
      </c>
      <c r="M109" s="27">
        <v>17311699</v>
      </c>
      <c r="N109" s="27">
        <v>510881</v>
      </c>
      <c r="O109" s="27">
        <v>935164</v>
      </c>
      <c r="P109" s="28">
        <v>83.270099999999999</v>
      </c>
      <c r="Q109" s="28">
        <v>67.440399999999997</v>
      </c>
      <c r="R109" s="28">
        <v>15.829699999999999</v>
      </c>
      <c r="S109" s="27">
        <f t="shared" ref="S109:AM109" si="308">SUM(S105:S108)</f>
        <v>0</v>
      </c>
      <c r="T109" s="51">
        <f t="shared" si="308"/>
        <v>0</v>
      </c>
      <c r="U109" s="51">
        <f t="shared" si="308"/>
        <v>0</v>
      </c>
      <c r="V109" s="51">
        <f t="shared" si="308"/>
        <v>0</v>
      </c>
      <c r="W109" s="51">
        <f t="shared" si="308"/>
        <v>0</v>
      </c>
      <c r="X109" s="51">
        <f t="shared" si="308"/>
        <v>0</v>
      </c>
      <c r="Y109" s="51">
        <f t="shared" si="308"/>
        <v>0</v>
      </c>
      <c r="Z109" s="27">
        <f t="shared" si="308"/>
        <v>0</v>
      </c>
      <c r="AA109" s="51">
        <f t="shared" si="308"/>
        <v>0</v>
      </c>
      <c r="AB109" s="51">
        <f t="shared" si="308"/>
        <v>0</v>
      </c>
      <c r="AC109" s="51">
        <f t="shared" si="308"/>
        <v>0</v>
      </c>
      <c r="AD109" s="51">
        <f t="shared" si="308"/>
        <v>0</v>
      </c>
      <c r="AE109" s="27">
        <f t="shared" si="308"/>
        <v>0</v>
      </c>
      <c r="AF109" s="27">
        <f t="shared" si="308"/>
        <v>0</v>
      </c>
      <c r="AG109" s="27">
        <f t="shared" si="308"/>
        <v>0</v>
      </c>
      <c r="AH109" s="27">
        <f t="shared" si="308"/>
        <v>0</v>
      </c>
      <c r="AI109" s="27">
        <f t="shared" si="308"/>
        <v>0</v>
      </c>
      <c r="AJ109" s="27">
        <f t="shared" si="308"/>
        <v>0</v>
      </c>
      <c r="AK109" s="27">
        <f t="shared" si="308"/>
        <v>0</v>
      </c>
      <c r="AL109" s="27">
        <f t="shared" si="308"/>
        <v>0</v>
      </c>
      <c r="AM109" s="27">
        <f t="shared" si="308"/>
        <v>0</v>
      </c>
      <c r="AN109" s="27">
        <f t="shared" ref="AN109:BP109" si="309">SUM(AN105:AN108)</f>
        <v>0</v>
      </c>
      <c r="AO109" s="27">
        <f t="shared" si="309"/>
        <v>0</v>
      </c>
      <c r="AP109" s="51">
        <f t="shared" si="309"/>
        <v>0</v>
      </c>
      <c r="AQ109" s="51">
        <f t="shared" si="309"/>
        <v>0</v>
      </c>
      <c r="AR109" s="51">
        <f t="shared" si="309"/>
        <v>0</v>
      </c>
      <c r="AS109" s="27">
        <f t="shared" si="309"/>
        <v>0</v>
      </c>
      <c r="AT109" s="28">
        <f t="shared" si="309"/>
        <v>0</v>
      </c>
      <c r="AU109" s="28">
        <f t="shared" si="309"/>
        <v>0</v>
      </c>
      <c r="AV109" s="28">
        <f t="shared" si="309"/>
        <v>0</v>
      </c>
      <c r="AW109" s="28">
        <f t="shared" si="309"/>
        <v>0</v>
      </c>
      <c r="AX109" s="28">
        <f t="shared" si="309"/>
        <v>0</v>
      </c>
      <c r="AY109" s="28">
        <f t="shared" si="309"/>
        <v>0</v>
      </c>
      <c r="AZ109" s="28">
        <f t="shared" si="309"/>
        <v>0</v>
      </c>
      <c r="BA109" s="28">
        <f t="shared" si="309"/>
        <v>0</v>
      </c>
      <c r="BB109" s="28">
        <f t="shared" si="309"/>
        <v>0</v>
      </c>
      <c r="BC109" s="28">
        <f t="shared" si="309"/>
        <v>0</v>
      </c>
      <c r="BD109" s="28">
        <f t="shared" si="309"/>
        <v>0</v>
      </c>
      <c r="BE109" s="28">
        <f t="shared" si="309"/>
        <v>0</v>
      </c>
      <c r="BF109" s="27">
        <f t="shared" si="309"/>
        <v>69975789</v>
      </c>
      <c r="BG109" s="27">
        <f t="shared" si="309"/>
        <v>45526235</v>
      </c>
      <c r="BH109" s="27">
        <f t="shared" si="309"/>
        <v>5561810</v>
      </c>
      <c r="BI109" s="27">
        <f t="shared" si="309"/>
        <v>0</v>
      </c>
      <c r="BJ109" s="27">
        <f t="shared" si="309"/>
        <v>130000</v>
      </c>
      <c r="BK109" s="27">
        <f t="shared" si="309"/>
        <v>17311699</v>
      </c>
      <c r="BL109" s="28">
        <f t="shared" si="309"/>
        <v>510881</v>
      </c>
      <c r="BM109" s="28">
        <f t="shared" si="309"/>
        <v>935164</v>
      </c>
      <c r="BN109" s="28">
        <f t="shared" si="309"/>
        <v>83.270099999999999</v>
      </c>
      <c r="BO109" s="28">
        <f t="shared" si="309"/>
        <v>67.440399999999997</v>
      </c>
      <c r="BP109" s="28">
        <f t="shared" si="309"/>
        <v>15.829699999999999</v>
      </c>
    </row>
    <row r="110" spans="1:68" outlineLevel="2">
      <c r="A110" s="29">
        <v>1433</v>
      </c>
      <c r="B110" s="30">
        <v>600170608</v>
      </c>
      <c r="C110" s="31">
        <v>526517</v>
      </c>
      <c r="D110" s="32" t="s">
        <v>101</v>
      </c>
      <c r="E110" s="30">
        <v>3122</v>
      </c>
      <c r="F110" s="30" t="s">
        <v>71</v>
      </c>
      <c r="G110" s="30" t="s">
        <v>44</v>
      </c>
      <c r="H110" s="34">
        <v>88133231</v>
      </c>
      <c r="I110" s="34">
        <v>57602319</v>
      </c>
      <c r="J110" s="34">
        <v>5474416</v>
      </c>
      <c r="K110" s="34">
        <v>553020</v>
      </c>
      <c r="L110" s="34">
        <v>0</v>
      </c>
      <c r="M110" s="34">
        <v>21506856</v>
      </c>
      <c r="N110" s="34">
        <v>630767</v>
      </c>
      <c r="O110" s="34">
        <v>2365853</v>
      </c>
      <c r="P110" s="35">
        <v>99.268600000000006</v>
      </c>
      <c r="Q110" s="35">
        <v>83.921000000000006</v>
      </c>
      <c r="R110" s="35">
        <v>15.3476</v>
      </c>
      <c r="S110" s="19">
        <f>[1]OON!AW110</f>
        <v>0</v>
      </c>
      <c r="T110" s="34"/>
      <c r="U110" s="34"/>
      <c r="V110" s="34"/>
      <c r="W110" s="34"/>
      <c r="X110" s="34"/>
      <c r="Y110" s="34"/>
      <c r="Z110" s="34">
        <f>SUM(S110:Y110)</f>
        <v>0</v>
      </c>
      <c r="AA110" s="19">
        <f>[1]OON!AX110*-1</f>
        <v>0</v>
      </c>
      <c r="AB110" s="34"/>
      <c r="AC110" s="34"/>
      <c r="AD110" s="34"/>
      <c r="AE110" s="34">
        <f>SUM(AA110:AD110)</f>
        <v>0</v>
      </c>
      <c r="AF110" s="19"/>
      <c r="AG110" s="19">
        <f>[1]OON!AW110</f>
        <v>0</v>
      </c>
      <c r="AH110" s="19">
        <f>[1]OON!AR110</f>
        <v>0</v>
      </c>
      <c r="AI110" s="34">
        <f>SUM(AF110:AH110)</f>
        <v>0</v>
      </c>
      <c r="AJ110" s="19">
        <f>[1]OON!AX110</f>
        <v>0</v>
      </c>
      <c r="AK110" s="19"/>
      <c r="AL110" s="34">
        <f>SUM(AJ110:AK110)</f>
        <v>0</v>
      </c>
      <c r="AM110" s="34">
        <f>Z110+AE110+AI110+AL110</f>
        <v>0</v>
      </c>
      <c r="AN110" s="19">
        <f t="shared" ref="AN110:AN113" si="310">ROUND((Z110+AE110+AF110+AG110+AJ110)*33.8%,0)</f>
        <v>0</v>
      </c>
      <c r="AO110" s="34">
        <f>ROUND((Z110+AE110)*1%,0)</f>
        <v>0</v>
      </c>
      <c r="AP110" s="34"/>
      <c r="AQ110" s="34"/>
      <c r="AR110" s="34"/>
      <c r="AS110" s="34">
        <f>AP110+AQ110+AR110</f>
        <v>0</v>
      </c>
      <c r="AT110" s="20">
        <f>[1]OON!BB110</f>
        <v>0</v>
      </c>
      <c r="AU110" s="20">
        <f>[1]OON!BC110</f>
        <v>0</v>
      </c>
      <c r="AV110" s="35"/>
      <c r="AW110" s="35"/>
      <c r="AX110" s="35"/>
      <c r="AY110" s="35"/>
      <c r="AZ110" s="35"/>
      <c r="BA110" s="35"/>
      <c r="BB110" s="35"/>
      <c r="BC110" s="35">
        <f>AT110+AV110+AW110+AZ110+BB110+AX110</f>
        <v>0</v>
      </c>
      <c r="BD110" s="35">
        <f>AU110+BA110+AY110</f>
        <v>0</v>
      </c>
      <c r="BE110" s="35">
        <f>BC110+BD110</f>
        <v>0</v>
      </c>
      <c r="BF110" s="19">
        <f t="shared" ref="BF110:BF113" si="311">BG110+BH110+BI110+BJ110+BK110+BL110+BM110</f>
        <v>88133231</v>
      </c>
      <c r="BG110" s="19">
        <f t="shared" ref="BG110:BG113" si="312">I110+Z110</f>
        <v>57602319</v>
      </c>
      <c r="BH110" s="19">
        <f t="shared" ref="BH110:BH113" si="313">J110+AE110</f>
        <v>5474416</v>
      </c>
      <c r="BI110" s="19">
        <f t="shared" ref="BI110:BI113" si="314">K110+AI110</f>
        <v>553020</v>
      </c>
      <c r="BJ110" s="19">
        <f t="shared" ref="BJ110:BJ113" si="315">L110+AL110</f>
        <v>0</v>
      </c>
      <c r="BK110" s="19">
        <f t="shared" ref="BK110:BL113" si="316">M110+AN110</f>
        <v>21506856</v>
      </c>
      <c r="BL110" s="19">
        <f t="shared" si="316"/>
        <v>630767</v>
      </c>
      <c r="BM110" s="20">
        <f t="shared" ref="BM110:BM113" si="317">O110+AS110</f>
        <v>2365853</v>
      </c>
      <c r="BN110" s="20">
        <f t="shared" ref="BN110:BN113" si="318">BO110+BP110</f>
        <v>99.268600000000006</v>
      </c>
      <c r="BO110" s="20">
        <f t="shared" ref="BO110:BP113" si="319">Q110+BC110</f>
        <v>83.921000000000006</v>
      </c>
      <c r="BP110" s="20">
        <f t="shared" si="319"/>
        <v>15.3476</v>
      </c>
    </row>
    <row r="111" spans="1:68" outlineLevel="2">
      <c r="A111" s="16">
        <v>1433</v>
      </c>
      <c r="B111" s="13">
        <v>600170608</v>
      </c>
      <c r="C111" s="17">
        <v>526517</v>
      </c>
      <c r="D111" s="18" t="s">
        <v>101</v>
      </c>
      <c r="E111" s="21">
        <v>3122</v>
      </c>
      <c r="F111" s="21" t="s">
        <v>45</v>
      </c>
      <c r="G111" s="21" t="s">
        <v>46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20">
        <v>0</v>
      </c>
      <c r="Q111" s="20">
        <v>0</v>
      </c>
      <c r="R111" s="20">
        <v>0</v>
      </c>
      <c r="S111" s="19">
        <f>[1]OON!AW111</f>
        <v>0</v>
      </c>
      <c r="T111" s="50"/>
      <c r="U111" s="50"/>
      <c r="V111" s="50"/>
      <c r="W111" s="50"/>
      <c r="X111" s="50"/>
      <c r="Y111" s="50"/>
      <c r="Z111" s="19">
        <f>SUM(S111:Y111)</f>
        <v>0</v>
      </c>
      <c r="AA111" s="19">
        <f>[1]OON!AX111*-1</f>
        <v>0</v>
      </c>
      <c r="AB111" s="50"/>
      <c r="AC111" s="50"/>
      <c r="AD111" s="50"/>
      <c r="AE111" s="19">
        <f>SUM(AA111:AD111)</f>
        <v>0</v>
      </c>
      <c r="AF111" s="19"/>
      <c r="AG111" s="19">
        <f>[1]OON!AW111</f>
        <v>0</v>
      </c>
      <c r="AH111" s="19">
        <f>[1]OON!AR111</f>
        <v>0</v>
      </c>
      <c r="AI111" s="19">
        <f>SUM(AF111:AH111)</f>
        <v>0</v>
      </c>
      <c r="AJ111" s="19">
        <f>[1]OON!AX111</f>
        <v>0</v>
      </c>
      <c r="AK111" s="19"/>
      <c r="AL111" s="19">
        <f>SUM(AJ111:AK111)</f>
        <v>0</v>
      </c>
      <c r="AM111" s="19">
        <f>Z111+AE111+AI111+AL111</f>
        <v>0</v>
      </c>
      <c r="AN111" s="19">
        <f t="shared" si="310"/>
        <v>0</v>
      </c>
      <c r="AO111" s="19">
        <f>ROUND((Z111+AE111)*1%,0)</f>
        <v>0</v>
      </c>
      <c r="AP111" s="50"/>
      <c r="AQ111" s="50"/>
      <c r="AR111" s="50"/>
      <c r="AS111" s="19">
        <f>AP111+AQ111+AR111</f>
        <v>0</v>
      </c>
      <c r="AT111" s="20"/>
      <c r="AU111" s="20"/>
      <c r="AV111" s="20"/>
      <c r="AW111" s="20"/>
      <c r="AX111" s="20"/>
      <c r="AY111" s="20"/>
      <c r="AZ111" s="20"/>
      <c r="BA111" s="20"/>
      <c r="BB111" s="20"/>
      <c r="BC111" s="20">
        <f>AT111+AV111+AW111+AZ111+BB111+AX111</f>
        <v>0</v>
      </c>
      <c r="BD111" s="20">
        <f>AU111+BA111+AY111</f>
        <v>0</v>
      </c>
      <c r="BE111" s="20">
        <f>BC111+BD111</f>
        <v>0</v>
      </c>
      <c r="BF111" s="19">
        <f t="shared" si="311"/>
        <v>0</v>
      </c>
      <c r="BG111" s="19">
        <f t="shared" si="312"/>
        <v>0</v>
      </c>
      <c r="BH111" s="19">
        <f t="shared" si="313"/>
        <v>0</v>
      </c>
      <c r="BI111" s="19">
        <f t="shared" si="314"/>
        <v>0</v>
      </c>
      <c r="BJ111" s="19">
        <f t="shared" si="315"/>
        <v>0</v>
      </c>
      <c r="BK111" s="19">
        <f t="shared" si="316"/>
        <v>0</v>
      </c>
      <c r="BL111" s="19">
        <f t="shared" si="316"/>
        <v>0</v>
      </c>
      <c r="BM111" s="20">
        <f t="shared" si="317"/>
        <v>0</v>
      </c>
      <c r="BN111" s="20">
        <f t="shared" si="318"/>
        <v>0</v>
      </c>
      <c r="BO111" s="20">
        <f t="shared" si="319"/>
        <v>0</v>
      </c>
      <c r="BP111" s="20">
        <f t="shared" si="319"/>
        <v>0</v>
      </c>
    </row>
    <row r="112" spans="1:68" outlineLevel="2">
      <c r="A112" s="16">
        <v>1433</v>
      </c>
      <c r="B112" s="13">
        <v>600170608</v>
      </c>
      <c r="C112" s="17">
        <v>526517</v>
      </c>
      <c r="D112" s="18" t="s">
        <v>101</v>
      </c>
      <c r="E112" s="13">
        <v>3141</v>
      </c>
      <c r="F112" s="13" t="s">
        <v>47</v>
      </c>
      <c r="G112" s="17" t="s">
        <v>46</v>
      </c>
      <c r="H112" s="19">
        <v>516787</v>
      </c>
      <c r="I112" s="19">
        <v>0</v>
      </c>
      <c r="J112" s="19">
        <v>289468</v>
      </c>
      <c r="K112" s="19">
        <v>0</v>
      </c>
      <c r="L112" s="19">
        <v>90000</v>
      </c>
      <c r="M112" s="19">
        <v>128260</v>
      </c>
      <c r="N112" s="19">
        <v>2895</v>
      </c>
      <c r="O112" s="19">
        <v>6164</v>
      </c>
      <c r="P112" s="20">
        <v>0.86999999999999988</v>
      </c>
      <c r="Q112" s="20">
        <v>0</v>
      </c>
      <c r="R112" s="20">
        <v>0.86999999999999988</v>
      </c>
      <c r="S112" s="19">
        <f>[1]OON!AW112</f>
        <v>0</v>
      </c>
      <c r="T112" s="50"/>
      <c r="U112" s="50"/>
      <c r="V112" s="50"/>
      <c r="W112" s="50"/>
      <c r="X112" s="50"/>
      <c r="Y112" s="50"/>
      <c r="Z112" s="19">
        <f>SUM(S112:Y112)</f>
        <v>0</v>
      </c>
      <c r="AA112" s="19">
        <f>[1]OON!AX112*-1</f>
        <v>0</v>
      </c>
      <c r="AB112" s="50"/>
      <c r="AC112" s="50"/>
      <c r="AD112" s="50"/>
      <c r="AE112" s="19">
        <f>SUM(AA112:AD112)</f>
        <v>0</v>
      </c>
      <c r="AF112" s="19"/>
      <c r="AG112" s="19">
        <f>[1]OON!AW112</f>
        <v>0</v>
      </c>
      <c r="AH112" s="19">
        <f>[1]OON!AR112</f>
        <v>0</v>
      </c>
      <c r="AI112" s="19">
        <f>SUM(AF112:AH112)</f>
        <v>0</v>
      </c>
      <c r="AJ112" s="19">
        <f>[1]OON!AX112</f>
        <v>0</v>
      </c>
      <c r="AK112" s="19"/>
      <c r="AL112" s="19">
        <f>SUM(AJ112:AK112)</f>
        <v>0</v>
      </c>
      <c r="AM112" s="19">
        <f>Z112+AE112+AI112+AL112</f>
        <v>0</v>
      </c>
      <c r="AN112" s="19">
        <f t="shared" si="310"/>
        <v>0</v>
      </c>
      <c r="AO112" s="19">
        <f>ROUND((Z112+AE112)*1%,0)</f>
        <v>0</v>
      </c>
      <c r="AP112" s="50"/>
      <c r="AQ112" s="50"/>
      <c r="AR112" s="50"/>
      <c r="AS112" s="19">
        <f>AP112+AQ112+AR112</f>
        <v>0</v>
      </c>
      <c r="AT112" s="20"/>
      <c r="AU112" s="20">
        <f>[1]OON!BC112</f>
        <v>0</v>
      </c>
      <c r="AV112" s="20"/>
      <c r="AW112" s="20"/>
      <c r="AX112" s="20"/>
      <c r="AY112" s="20"/>
      <c r="AZ112" s="20"/>
      <c r="BA112" s="20"/>
      <c r="BB112" s="20"/>
      <c r="BC112" s="20">
        <f>AT112+AV112+AW112+AZ112+BB112+AX112</f>
        <v>0</v>
      </c>
      <c r="BD112" s="20">
        <f>AU112+BA112+AY112</f>
        <v>0</v>
      </c>
      <c r="BE112" s="20">
        <f>BC112+BD112</f>
        <v>0</v>
      </c>
      <c r="BF112" s="19">
        <f t="shared" si="311"/>
        <v>516787</v>
      </c>
      <c r="BG112" s="19">
        <f t="shared" si="312"/>
        <v>0</v>
      </c>
      <c r="BH112" s="19">
        <f t="shared" si="313"/>
        <v>289468</v>
      </c>
      <c r="BI112" s="19">
        <f t="shared" si="314"/>
        <v>0</v>
      </c>
      <c r="BJ112" s="19">
        <f t="shared" si="315"/>
        <v>90000</v>
      </c>
      <c r="BK112" s="19">
        <f t="shared" si="316"/>
        <v>128260</v>
      </c>
      <c r="BL112" s="19">
        <f t="shared" si="316"/>
        <v>2895</v>
      </c>
      <c r="BM112" s="20">
        <f t="shared" si="317"/>
        <v>6164</v>
      </c>
      <c r="BN112" s="20">
        <f t="shared" si="318"/>
        <v>0.86999999999999988</v>
      </c>
      <c r="BO112" s="20">
        <f t="shared" si="319"/>
        <v>0</v>
      </c>
      <c r="BP112" s="20">
        <f t="shared" si="319"/>
        <v>0.86999999999999988</v>
      </c>
    </row>
    <row r="113" spans="1:68" outlineLevel="2">
      <c r="A113" s="16">
        <v>1433</v>
      </c>
      <c r="B113" s="13">
        <v>600170608</v>
      </c>
      <c r="C113" s="17">
        <v>526517</v>
      </c>
      <c r="D113" s="18" t="s">
        <v>101</v>
      </c>
      <c r="E113" s="13">
        <v>3141</v>
      </c>
      <c r="F113" s="13" t="s">
        <v>47</v>
      </c>
      <c r="G113" s="13" t="s">
        <v>46</v>
      </c>
      <c r="H113" s="19">
        <v>597123</v>
      </c>
      <c r="I113" s="19">
        <v>0</v>
      </c>
      <c r="J113" s="19">
        <v>348160</v>
      </c>
      <c r="K113" s="19">
        <v>0</v>
      </c>
      <c r="L113" s="19">
        <v>90000</v>
      </c>
      <c r="M113" s="19">
        <v>148098</v>
      </c>
      <c r="N113" s="19">
        <v>3482</v>
      </c>
      <c r="O113" s="19">
        <v>7383</v>
      </c>
      <c r="P113" s="20">
        <v>1.04</v>
      </c>
      <c r="Q113" s="20">
        <v>0</v>
      </c>
      <c r="R113" s="20">
        <v>1.04</v>
      </c>
      <c r="S113" s="19">
        <f>[1]OON!AW113</f>
        <v>0</v>
      </c>
      <c r="T113" s="19"/>
      <c r="U113" s="19"/>
      <c r="V113" s="19"/>
      <c r="W113" s="19"/>
      <c r="X113" s="19"/>
      <c r="Y113" s="19"/>
      <c r="Z113" s="19">
        <f>SUM(S113:Y113)</f>
        <v>0</v>
      </c>
      <c r="AA113" s="19">
        <f>[1]OON!AX113*-1</f>
        <v>0</v>
      </c>
      <c r="AB113" s="19"/>
      <c r="AC113" s="19"/>
      <c r="AD113" s="19"/>
      <c r="AE113" s="19">
        <f>SUM(AA113:AD113)</f>
        <v>0</v>
      </c>
      <c r="AF113" s="19"/>
      <c r="AG113" s="19">
        <f>[1]OON!AW113</f>
        <v>0</v>
      </c>
      <c r="AH113" s="19">
        <f>[1]OON!AR113</f>
        <v>0</v>
      </c>
      <c r="AI113" s="19">
        <f>SUM(AF113:AH113)</f>
        <v>0</v>
      </c>
      <c r="AJ113" s="19">
        <f>[1]OON!AX113</f>
        <v>0</v>
      </c>
      <c r="AK113" s="19"/>
      <c r="AL113" s="19">
        <f>SUM(AJ113:AK113)</f>
        <v>0</v>
      </c>
      <c r="AM113" s="19">
        <f>Z113+AE113+AI113+AL113</f>
        <v>0</v>
      </c>
      <c r="AN113" s="19">
        <f t="shared" si="310"/>
        <v>0</v>
      </c>
      <c r="AO113" s="19">
        <f>ROUND((Z113+AE113)*1%,0)</f>
        <v>0</v>
      </c>
      <c r="AP113" s="19"/>
      <c r="AQ113" s="19"/>
      <c r="AR113" s="19"/>
      <c r="AS113" s="19">
        <f>AP113+AQ113+AR113</f>
        <v>0</v>
      </c>
      <c r="AT113" s="20"/>
      <c r="AU113" s="20">
        <f>[1]OON!BC113</f>
        <v>0</v>
      </c>
      <c r="AV113" s="20"/>
      <c r="AW113" s="20"/>
      <c r="AX113" s="20"/>
      <c r="AY113" s="20"/>
      <c r="AZ113" s="20"/>
      <c r="BA113" s="20"/>
      <c r="BB113" s="20"/>
      <c r="BC113" s="20">
        <f>AT113+AV113+AW113+AZ113+BB113+AX113</f>
        <v>0</v>
      </c>
      <c r="BD113" s="20">
        <f>AU113+BA113+AY113</f>
        <v>0</v>
      </c>
      <c r="BE113" s="20">
        <f>BC113+BD113</f>
        <v>0</v>
      </c>
      <c r="BF113" s="19">
        <f t="shared" si="311"/>
        <v>597123</v>
      </c>
      <c r="BG113" s="19">
        <f t="shared" si="312"/>
        <v>0</v>
      </c>
      <c r="BH113" s="19">
        <f t="shared" si="313"/>
        <v>348160</v>
      </c>
      <c r="BI113" s="19">
        <f t="shared" si="314"/>
        <v>0</v>
      </c>
      <c r="BJ113" s="19">
        <f t="shared" si="315"/>
        <v>90000</v>
      </c>
      <c r="BK113" s="19">
        <f t="shared" si="316"/>
        <v>148098</v>
      </c>
      <c r="BL113" s="19">
        <f t="shared" si="316"/>
        <v>3482</v>
      </c>
      <c r="BM113" s="20">
        <f t="shared" si="317"/>
        <v>7383</v>
      </c>
      <c r="BN113" s="20">
        <f t="shared" si="318"/>
        <v>1.04</v>
      </c>
      <c r="BO113" s="20">
        <f t="shared" si="319"/>
        <v>0</v>
      </c>
      <c r="BP113" s="20">
        <f t="shared" si="319"/>
        <v>1.04</v>
      </c>
    </row>
    <row r="114" spans="1:68" outlineLevel="1">
      <c r="A114" s="22"/>
      <c r="B114" s="23"/>
      <c r="C114" s="24"/>
      <c r="D114" s="25" t="s">
        <v>102</v>
      </c>
      <c r="E114" s="23"/>
      <c r="F114" s="23"/>
      <c r="G114" s="23"/>
      <c r="H114" s="27">
        <v>89247141</v>
      </c>
      <c r="I114" s="27">
        <v>57602319</v>
      </c>
      <c r="J114" s="27">
        <v>6112044</v>
      </c>
      <c r="K114" s="27">
        <v>553020</v>
      </c>
      <c r="L114" s="27">
        <v>180000</v>
      </c>
      <c r="M114" s="27">
        <v>21783214</v>
      </c>
      <c r="N114" s="27">
        <v>637144</v>
      </c>
      <c r="O114" s="27">
        <v>2379400</v>
      </c>
      <c r="P114" s="28">
        <v>101.17860000000002</v>
      </c>
      <c r="Q114" s="28">
        <v>83.921000000000006</v>
      </c>
      <c r="R114" s="28">
        <v>17.2576</v>
      </c>
      <c r="S114" s="27">
        <f t="shared" ref="S114:AM114" si="320">SUM(S110:S113)</f>
        <v>0</v>
      </c>
      <c r="T114" s="27">
        <f t="shared" si="320"/>
        <v>0</v>
      </c>
      <c r="U114" s="27">
        <f t="shared" si="320"/>
        <v>0</v>
      </c>
      <c r="V114" s="27">
        <f t="shared" si="320"/>
        <v>0</v>
      </c>
      <c r="W114" s="27">
        <f t="shared" si="320"/>
        <v>0</v>
      </c>
      <c r="X114" s="27">
        <f t="shared" si="320"/>
        <v>0</v>
      </c>
      <c r="Y114" s="27">
        <f t="shared" si="320"/>
        <v>0</v>
      </c>
      <c r="Z114" s="27">
        <f t="shared" si="320"/>
        <v>0</v>
      </c>
      <c r="AA114" s="27">
        <f t="shared" si="320"/>
        <v>0</v>
      </c>
      <c r="AB114" s="27">
        <f t="shared" si="320"/>
        <v>0</v>
      </c>
      <c r="AC114" s="27">
        <f t="shared" si="320"/>
        <v>0</v>
      </c>
      <c r="AD114" s="27">
        <f t="shared" si="320"/>
        <v>0</v>
      </c>
      <c r="AE114" s="27">
        <f t="shared" si="320"/>
        <v>0</v>
      </c>
      <c r="AF114" s="27">
        <f t="shared" si="320"/>
        <v>0</v>
      </c>
      <c r="AG114" s="27">
        <f t="shared" si="320"/>
        <v>0</v>
      </c>
      <c r="AH114" s="27">
        <f t="shared" si="320"/>
        <v>0</v>
      </c>
      <c r="AI114" s="27">
        <f t="shared" si="320"/>
        <v>0</v>
      </c>
      <c r="AJ114" s="27">
        <f t="shared" si="320"/>
        <v>0</v>
      </c>
      <c r="AK114" s="27">
        <f t="shared" si="320"/>
        <v>0</v>
      </c>
      <c r="AL114" s="27">
        <f t="shared" si="320"/>
        <v>0</v>
      </c>
      <c r="AM114" s="27">
        <f t="shared" si="320"/>
        <v>0</v>
      </c>
      <c r="AN114" s="27">
        <f t="shared" ref="AN114:BP114" si="321">SUM(AN110:AN113)</f>
        <v>0</v>
      </c>
      <c r="AO114" s="27">
        <f t="shared" si="321"/>
        <v>0</v>
      </c>
      <c r="AP114" s="27">
        <f t="shared" si="321"/>
        <v>0</v>
      </c>
      <c r="AQ114" s="27">
        <f t="shared" si="321"/>
        <v>0</v>
      </c>
      <c r="AR114" s="27">
        <f t="shared" si="321"/>
        <v>0</v>
      </c>
      <c r="AS114" s="27">
        <f t="shared" si="321"/>
        <v>0</v>
      </c>
      <c r="AT114" s="28">
        <f t="shared" si="321"/>
        <v>0</v>
      </c>
      <c r="AU114" s="28">
        <f t="shared" si="321"/>
        <v>0</v>
      </c>
      <c r="AV114" s="28">
        <f t="shared" si="321"/>
        <v>0</v>
      </c>
      <c r="AW114" s="28">
        <f t="shared" si="321"/>
        <v>0</v>
      </c>
      <c r="AX114" s="28">
        <f t="shared" si="321"/>
        <v>0</v>
      </c>
      <c r="AY114" s="28">
        <f t="shared" si="321"/>
        <v>0</v>
      </c>
      <c r="AZ114" s="28">
        <f t="shared" si="321"/>
        <v>0</v>
      </c>
      <c r="BA114" s="28">
        <f t="shared" si="321"/>
        <v>0</v>
      </c>
      <c r="BB114" s="28">
        <f t="shared" si="321"/>
        <v>0</v>
      </c>
      <c r="BC114" s="28">
        <f t="shared" si="321"/>
        <v>0</v>
      </c>
      <c r="BD114" s="28">
        <f t="shared" si="321"/>
        <v>0</v>
      </c>
      <c r="BE114" s="28">
        <f t="shared" si="321"/>
        <v>0</v>
      </c>
      <c r="BF114" s="27">
        <f t="shared" si="321"/>
        <v>89247141</v>
      </c>
      <c r="BG114" s="27">
        <f t="shared" si="321"/>
        <v>57602319</v>
      </c>
      <c r="BH114" s="27">
        <f t="shared" si="321"/>
        <v>6112044</v>
      </c>
      <c r="BI114" s="27">
        <f t="shared" si="321"/>
        <v>553020</v>
      </c>
      <c r="BJ114" s="27">
        <f t="shared" si="321"/>
        <v>180000</v>
      </c>
      <c r="BK114" s="27">
        <f t="shared" si="321"/>
        <v>21783214</v>
      </c>
      <c r="BL114" s="28">
        <f t="shared" si="321"/>
        <v>637144</v>
      </c>
      <c r="BM114" s="28">
        <f t="shared" si="321"/>
        <v>2379400</v>
      </c>
      <c r="BN114" s="28">
        <f t="shared" si="321"/>
        <v>101.17860000000002</v>
      </c>
      <c r="BO114" s="28">
        <f t="shared" si="321"/>
        <v>83.921000000000006</v>
      </c>
      <c r="BP114" s="28">
        <f t="shared" si="321"/>
        <v>17.2576</v>
      </c>
    </row>
    <row r="115" spans="1:68" outlineLevel="2">
      <c r="A115" s="29">
        <v>1434</v>
      </c>
      <c r="B115" s="30">
        <v>600170896</v>
      </c>
      <c r="C115" s="31">
        <v>528714</v>
      </c>
      <c r="D115" s="32" t="s">
        <v>103</v>
      </c>
      <c r="E115" s="33">
        <v>3123</v>
      </c>
      <c r="F115" s="33" t="s">
        <v>71</v>
      </c>
      <c r="G115" s="33" t="s">
        <v>44</v>
      </c>
      <c r="H115" s="34">
        <v>45501754</v>
      </c>
      <c r="I115" s="34">
        <v>28699229</v>
      </c>
      <c r="J115" s="34">
        <v>3025292</v>
      </c>
      <c r="K115" s="34">
        <v>879160</v>
      </c>
      <c r="L115" s="34">
        <v>30000</v>
      </c>
      <c r="M115" s="34">
        <v>11030184</v>
      </c>
      <c r="N115" s="34">
        <v>317245</v>
      </c>
      <c r="O115" s="34">
        <v>1520644</v>
      </c>
      <c r="P115" s="35">
        <v>53.590499999999999</v>
      </c>
      <c r="Q115" s="35">
        <v>45.2624</v>
      </c>
      <c r="R115" s="35">
        <v>8.3281000000000009</v>
      </c>
      <c r="S115" s="19">
        <f>[1]OON!AW115</f>
        <v>0</v>
      </c>
      <c r="T115" s="52"/>
      <c r="U115" s="52"/>
      <c r="V115" s="52"/>
      <c r="W115" s="52"/>
      <c r="X115" s="52"/>
      <c r="Y115" s="34"/>
      <c r="Z115" s="34">
        <f>SUM(S115:Y115)</f>
        <v>0</v>
      </c>
      <c r="AA115" s="19">
        <f>[1]OON!AX115*-1</f>
        <v>0</v>
      </c>
      <c r="AB115" s="34"/>
      <c r="AC115" s="34"/>
      <c r="AD115" s="34"/>
      <c r="AE115" s="34">
        <f>SUM(AA115:AD115)</f>
        <v>0</v>
      </c>
      <c r="AF115" s="19"/>
      <c r="AG115" s="19">
        <f>[1]OON!AW115</f>
        <v>0</v>
      </c>
      <c r="AH115" s="19">
        <f>[1]OON!AR115</f>
        <v>0</v>
      </c>
      <c r="AI115" s="34">
        <f>SUM(AF115:AH115)</f>
        <v>0</v>
      </c>
      <c r="AJ115" s="19">
        <f>[1]OON!AX115</f>
        <v>0</v>
      </c>
      <c r="AK115" s="19"/>
      <c r="AL115" s="34">
        <f>SUM(AJ115:AK115)</f>
        <v>0</v>
      </c>
      <c r="AM115" s="34">
        <f>Z115+AE115+AI115+AL115</f>
        <v>0</v>
      </c>
      <c r="AN115" s="19">
        <f t="shared" ref="AN115:AN118" si="322">ROUND((Z115+AE115+AF115+AG115+AJ115)*33.8%,0)</f>
        <v>0</v>
      </c>
      <c r="AO115" s="34">
        <f>ROUND((Z115+AE115)*1%,0)</f>
        <v>0</v>
      </c>
      <c r="AP115" s="52"/>
      <c r="AQ115" s="52"/>
      <c r="AR115" s="52"/>
      <c r="AS115" s="34">
        <f>AP115+AQ115+AR115</f>
        <v>0</v>
      </c>
      <c r="AT115" s="20">
        <f>[1]OON!BB115</f>
        <v>0</v>
      </c>
      <c r="AU115" s="20">
        <f>[1]OON!BC115</f>
        <v>0</v>
      </c>
      <c r="AV115" s="35"/>
      <c r="AW115" s="35"/>
      <c r="AX115" s="35"/>
      <c r="AY115" s="35"/>
      <c r="AZ115" s="35"/>
      <c r="BA115" s="35"/>
      <c r="BB115" s="35"/>
      <c r="BC115" s="35">
        <f>AT115+AV115+AW115+AZ115+BB115+AX115</f>
        <v>0</v>
      </c>
      <c r="BD115" s="35">
        <f>AU115+BA115+AY115</f>
        <v>0</v>
      </c>
      <c r="BE115" s="35">
        <f>BC115+BD115</f>
        <v>0</v>
      </c>
      <c r="BF115" s="19">
        <f t="shared" ref="BF115:BF118" si="323">BG115+BH115+BI115+BJ115+BK115+BL115+BM115</f>
        <v>45501754</v>
      </c>
      <c r="BG115" s="19">
        <f t="shared" ref="BG115:BG118" si="324">I115+Z115</f>
        <v>28699229</v>
      </c>
      <c r="BH115" s="19">
        <f t="shared" ref="BH115:BH118" si="325">J115+AE115</f>
        <v>3025292</v>
      </c>
      <c r="BI115" s="19">
        <f t="shared" ref="BI115:BI118" si="326">K115+AI115</f>
        <v>879160</v>
      </c>
      <c r="BJ115" s="19">
        <f t="shared" ref="BJ115:BJ118" si="327">L115+AL115</f>
        <v>30000</v>
      </c>
      <c r="BK115" s="19">
        <f t="shared" ref="BK115:BL118" si="328">M115+AN115</f>
        <v>11030184</v>
      </c>
      <c r="BL115" s="19">
        <f t="shared" si="328"/>
        <v>317245</v>
      </c>
      <c r="BM115" s="20">
        <f t="shared" ref="BM115:BM118" si="329">O115+AS115</f>
        <v>1520644</v>
      </c>
      <c r="BN115" s="20">
        <f t="shared" ref="BN115:BN118" si="330">BO115+BP115</f>
        <v>53.590499999999999</v>
      </c>
      <c r="BO115" s="20">
        <f t="shared" ref="BO115:BP118" si="331">Q115+BC115</f>
        <v>45.2624</v>
      </c>
      <c r="BP115" s="20">
        <f t="shared" si="331"/>
        <v>8.3281000000000009</v>
      </c>
    </row>
    <row r="116" spans="1:68" outlineLevel="2">
      <c r="A116" s="16">
        <v>1434</v>
      </c>
      <c r="B116" s="13">
        <v>600170896</v>
      </c>
      <c r="C116" s="17">
        <v>528714</v>
      </c>
      <c r="D116" s="18" t="s">
        <v>103</v>
      </c>
      <c r="E116" s="13">
        <v>3123</v>
      </c>
      <c r="F116" s="13" t="s">
        <v>45</v>
      </c>
      <c r="G116" s="17" t="s">
        <v>46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20">
        <v>0</v>
      </c>
      <c r="Q116" s="20">
        <v>0</v>
      </c>
      <c r="R116" s="20">
        <v>0</v>
      </c>
      <c r="S116" s="19">
        <f>[1]OON!AW116</f>
        <v>0</v>
      </c>
      <c r="T116" s="50"/>
      <c r="U116" s="50"/>
      <c r="V116" s="50"/>
      <c r="W116" s="50"/>
      <c r="X116" s="50"/>
      <c r="Y116" s="50"/>
      <c r="Z116" s="19">
        <f>SUM(S116:Y116)</f>
        <v>0</v>
      </c>
      <c r="AA116" s="19">
        <f>[1]OON!AX116*-1</f>
        <v>0</v>
      </c>
      <c r="AB116" s="50"/>
      <c r="AC116" s="50"/>
      <c r="AD116" s="50"/>
      <c r="AE116" s="19">
        <f>SUM(AA116:AD116)</f>
        <v>0</v>
      </c>
      <c r="AF116" s="19"/>
      <c r="AG116" s="19">
        <f>[1]OON!AW116</f>
        <v>0</v>
      </c>
      <c r="AH116" s="19">
        <f>[1]OON!AR116</f>
        <v>0</v>
      </c>
      <c r="AI116" s="19">
        <f>SUM(AF116:AH116)</f>
        <v>0</v>
      </c>
      <c r="AJ116" s="19">
        <f>[1]OON!AX116</f>
        <v>0</v>
      </c>
      <c r="AK116" s="19"/>
      <c r="AL116" s="19">
        <f>SUM(AJ116:AK116)</f>
        <v>0</v>
      </c>
      <c r="AM116" s="19">
        <f>Z116+AE116+AI116+AL116</f>
        <v>0</v>
      </c>
      <c r="AN116" s="19">
        <f t="shared" si="322"/>
        <v>0</v>
      </c>
      <c r="AO116" s="19">
        <f>ROUND((Z116+AE116)*1%,0)</f>
        <v>0</v>
      </c>
      <c r="AP116" s="50"/>
      <c r="AQ116" s="50"/>
      <c r="AR116" s="50"/>
      <c r="AS116" s="19">
        <f>AP116+AQ116+AR116</f>
        <v>0</v>
      </c>
      <c r="AT116" s="20"/>
      <c r="AU116" s="20"/>
      <c r="AV116" s="20"/>
      <c r="AW116" s="20"/>
      <c r="AX116" s="20"/>
      <c r="AY116" s="20"/>
      <c r="AZ116" s="20"/>
      <c r="BA116" s="20"/>
      <c r="BB116" s="20"/>
      <c r="BC116" s="20">
        <f>AT116+AV116+AW116+AZ116+BB116+AX116</f>
        <v>0</v>
      </c>
      <c r="BD116" s="20">
        <f>AU116+BA116+AY116</f>
        <v>0</v>
      </c>
      <c r="BE116" s="20">
        <f>BC116+BD116</f>
        <v>0</v>
      </c>
      <c r="BF116" s="19">
        <f t="shared" si="323"/>
        <v>0</v>
      </c>
      <c r="BG116" s="19">
        <f t="shared" si="324"/>
        <v>0</v>
      </c>
      <c r="BH116" s="19">
        <f t="shared" si="325"/>
        <v>0</v>
      </c>
      <c r="BI116" s="19">
        <f t="shared" si="326"/>
        <v>0</v>
      </c>
      <c r="BJ116" s="19">
        <f t="shared" si="327"/>
        <v>0</v>
      </c>
      <c r="BK116" s="19">
        <f t="shared" si="328"/>
        <v>0</v>
      </c>
      <c r="BL116" s="19">
        <f t="shared" si="328"/>
        <v>0</v>
      </c>
      <c r="BM116" s="20">
        <f t="shared" si="329"/>
        <v>0</v>
      </c>
      <c r="BN116" s="20">
        <f t="shared" si="330"/>
        <v>0</v>
      </c>
      <c r="BO116" s="20">
        <f t="shared" si="331"/>
        <v>0</v>
      </c>
      <c r="BP116" s="20">
        <f t="shared" si="331"/>
        <v>0</v>
      </c>
    </row>
    <row r="117" spans="1:68" outlineLevel="2">
      <c r="A117" s="16">
        <v>1434</v>
      </c>
      <c r="B117" s="13">
        <v>600170896</v>
      </c>
      <c r="C117" s="17">
        <v>528714</v>
      </c>
      <c r="D117" s="18" t="s">
        <v>103</v>
      </c>
      <c r="E117" s="21">
        <v>3141</v>
      </c>
      <c r="F117" s="21" t="s">
        <v>47</v>
      </c>
      <c r="G117" s="21" t="s">
        <v>46</v>
      </c>
      <c r="H117" s="19">
        <v>597699</v>
      </c>
      <c r="I117" s="19">
        <v>0</v>
      </c>
      <c r="J117" s="19">
        <v>439515</v>
      </c>
      <c r="K117" s="19">
        <v>0</v>
      </c>
      <c r="L117" s="19">
        <v>0</v>
      </c>
      <c r="M117" s="19">
        <v>148556</v>
      </c>
      <c r="N117" s="19">
        <v>4395</v>
      </c>
      <c r="O117" s="19">
        <v>5233</v>
      </c>
      <c r="P117" s="20">
        <v>1.32</v>
      </c>
      <c r="Q117" s="20">
        <v>0</v>
      </c>
      <c r="R117" s="20">
        <v>1.32</v>
      </c>
      <c r="S117" s="19">
        <f>[1]OON!AW117</f>
        <v>0</v>
      </c>
      <c r="T117" s="50"/>
      <c r="U117" s="50"/>
      <c r="V117" s="50"/>
      <c r="W117" s="50"/>
      <c r="X117" s="50"/>
      <c r="Y117" s="50"/>
      <c r="Z117" s="19">
        <f>SUM(S117:Y117)</f>
        <v>0</v>
      </c>
      <c r="AA117" s="19">
        <f>[1]OON!AX117*-1</f>
        <v>0</v>
      </c>
      <c r="AB117" s="50"/>
      <c r="AC117" s="50"/>
      <c r="AD117" s="50"/>
      <c r="AE117" s="19">
        <f>SUM(AA117:AD117)</f>
        <v>0</v>
      </c>
      <c r="AF117" s="19"/>
      <c r="AG117" s="19">
        <f>[1]OON!AW117</f>
        <v>0</v>
      </c>
      <c r="AH117" s="19">
        <f>[1]OON!AR117</f>
        <v>0</v>
      </c>
      <c r="AI117" s="19">
        <f>SUM(AF117:AH117)</f>
        <v>0</v>
      </c>
      <c r="AJ117" s="19">
        <f>[1]OON!AX117</f>
        <v>0</v>
      </c>
      <c r="AK117" s="19"/>
      <c r="AL117" s="19">
        <f>SUM(AJ117:AK117)</f>
        <v>0</v>
      </c>
      <c r="AM117" s="19">
        <f>Z117+AE117+AI117+AL117</f>
        <v>0</v>
      </c>
      <c r="AN117" s="19">
        <f t="shared" si="322"/>
        <v>0</v>
      </c>
      <c r="AO117" s="19">
        <f>ROUND((Z117+AE117)*1%,0)</f>
        <v>0</v>
      </c>
      <c r="AP117" s="50"/>
      <c r="AQ117" s="50"/>
      <c r="AR117" s="50"/>
      <c r="AS117" s="19">
        <f>AP117+AQ117+AR117</f>
        <v>0</v>
      </c>
      <c r="AT117" s="20"/>
      <c r="AU117" s="20">
        <f>[1]OON!BC117</f>
        <v>0</v>
      </c>
      <c r="AV117" s="20"/>
      <c r="AW117" s="20"/>
      <c r="AX117" s="20"/>
      <c r="AY117" s="20"/>
      <c r="AZ117" s="20"/>
      <c r="BA117" s="20"/>
      <c r="BB117" s="20"/>
      <c r="BC117" s="20">
        <f>AT117+AV117+AW117+AZ117+BB117+AX117</f>
        <v>0</v>
      </c>
      <c r="BD117" s="20">
        <f>AU117+BA117+AY117</f>
        <v>0</v>
      </c>
      <c r="BE117" s="20">
        <f>BC117+BD117</f>
        <v>0</v>
      </c>
      <c r="BF117" s="19">
        <f t="shared" si="323"/>
        <v>597699</v>
      </c>
      <c r="BG117" s="19">
        <f t="shared" si="324"/>
        <v>0</v>
      </c>
      <c r="BH117" s="19">
        <f t="shared" si="325"/>
        <v>439515</v>
      </c>
      <c r="BI117" s="19">
        <f t="shared" si="326"/>
        <v>0</v>
      </c>
      <c r="BJ117" s="19">
        <f t="shared" si="327"/>
        <v>0</v>
      </c>
      <c r="BK117" s="19">
        <f t="shared" si="328"/>
        <v>148556</v>
      </c>
      <c r="BL117" s="19">
        <f t="shared" si="328"/>
        <v>4395</v>
      </c>
      <c r="BM117" s="20">
        <f t="shared" si="329"/>
        <v>5233</v>
      </c>
      <c r="BN117" s="20">
        <f t="shared" si="330"/>
        <v>1.32</v>
      </c>
      <c r="BO117" s="20">
        <f t="shared" si="331"/>
        <v>0</v>
      </c>
      <c r="BP117" s="20">
        <f t="shared" si="331"/>
        <v>1.32</v>
      </c>
    </row>
    <row r="118" spans="1:68" outlineLevel="2">
      <c r="A118" s="16">
        <v>1434</v>
      </c>
      <c r="B118" s="13">
        <v>600170896</v>
      </c>
      <c r="C118" s="17">
        <v>528714</v>
      </c>
      <c r="D118" s="18" t="s">
        <v>103</v>
      </c>
      <c r="E118" s="13">
        <v>3147</v>
      </c>
      <c r="F118" s="13" t="s">
        <v>66</v>
      </c>
      <c r="G118" s="13" t="s">
        <v>46</v>
      </c>
      <c r="H118" s="19">
        <v>3344210</v>
      </c>
      <c r="I118" s="19">
        <v>2145761</v>
      </c>
      <c r="J118" s="19">
        <v>325099</v>
      </c>
      <c r="K118" s="19">
        <v>0</v>
      </c>
      <c r="L118" s="19">
        <v>0</v>
      </c>
      <c r="M118" s="19">
        <v>835151</v>
      </c>
      <c r="N118" s="19">
        <v>24709</v>
      </c>
      <c r="O118" s="19">
        <v>13490</v>
      </c>
      <c r="P118" s="20">
        <v>5.1999999999999993</v>
      </c>
      <c r="Q118" s="20">
        <v>4.0999999999999996</v>
      </c>
      <c r="R118" s="20">
        <v>1.1000000000000001</v>
      </c>
      <c r="S118" s="19">
        <f>[1]OON!AW118</f>
        <v>0</v>
      </c>
      <c r="T118" s="19"/>
      <c r="U118" s="19"/>
      <c r="V118" s="19"/>
      <c r="W118" s="19"/>
      <c r="X118" s="19"/>
      <c r="Y118" s="19"/>
      <c r="Z118" s="19">
        <f>SUM(S118:Y118)</f>
        <v>0</v>
      </c>
      <c r="AA118" s="19">
        <f>[1]OON!AX118*-1</f>
        <v>0</v>
      </c>
      <c r="AB118" s="19"/>
      <c r="AC118" s="19"/>
      <c r="AD118" s="19"/>
      <c r="AE118" s="19">
        <f>SUM(AA118:AD118)</f>
        <v>0</v>
      </c>
      <c r="AF118" s="19"/>
      <c r="AG118" s="19">
        <f>[1]OON!AW118</f>
        <v>0</v>
      </c>
      <c r="AH118" s="19">
        <f>[1]OON!AR118</f>
        <v>0</v>
      </c>
      <c r="AI118" s="19">
        <f>SUM(AF118:AH118)</f>
        <v>0</v>
      </c>
      <c r="AJ118" s="19">
        <f>[1]OON!AX118</f>
        <v>0</v>
      </c>
      <c r="AK118" s="19"/>
      <c r="AL118" s="19">
        <f>SUM(AJ118:AK118)</f>
        <v>0</v>
      </c>
      <c r="AM118" s="19">
        <f>Z118+AE118+AI118+AL118</f>
        <v>0</v>
      </c>
      <c r="AN118" s="19">
        <f t="shared" si="322"/>
        <v>0</v>
      </c>
      <c r="AO118" s="19">
        <f>ROUND((Z118+AE118)*1%,0)</f>
        <v>0</v>
      </c>
      <c r="AP118" s="19"/>
      <c r="AQ118" s="19"/>
      <c r="AR118" s="19"/>
      <c r="AS118" s="19">
        <f>AP118+AQ118+AR118</f>
        <v>0</v>
      </c>
      <c r="AT118" s="20">
        <f>[1]OON!BB118</f>
        <v>0</v>
      </c>
      <c r="AU118" s="20">
        <f>[1]OON!BC118</f>
        <v>0</v>
      </c>
      <c r="AV118" s="20"/>
      <c r="AW118" s="20"/>
      <c r="AX118" s="20"/>
      <c r="AY118" s="20"/>
      <c r="AZ118" s="20"/>
      <c r="BA118" s="20"/>
      <c r="BB118" s="20"/>
      <c r="BC118" s="20">
        <f>AT118+AV118+AW118+AZ118+BB118+AX118</f>
        <v>0</v>
      </c>
      <c r="BD118" s="20">
        <f>AU118+BA118+AY118</f>
        <v>0</v>
      </c>
      <c r="BE118" s="20">
        <f>BC118+BD118</f>
        <v>0</v>
      </c>
      <c r="BF118" s="19">
        <f t="shared" si="323"/>
        <v>3344210</v>
      </c>
      <c r="BG118" s="19">
        <f t="shared" si="324"/>
        <v>2145761</v>
      </c>
      <c r="BH118" s="19">
        <f t="shared" si="325"/>
        <v>325099</v>
      </c>
      <c r="BI118" s="19">
        <f t="shared" si="326"/>
        <v>0</v>
      </c>
      <c r="BJ118" s="19">
        <f t="shared" si="327"/>
        <v>0</v>
      </c>
      <c r="BK118" s="19">
        <f t="shared" si="328"/>
        <v>835151</v>
      </c>
      <c r="BL118" s="19">
        <f t="shared" si="328"/>
        <v>24709</v>
      </c>
      <c r="BM118" s="20">
        <f t="shared" si="329"/>
        <v>13490</v>
      </c>
      <c r="BN118" s="20">
        <f t="shared" si="330"/>
        <v>5.1999999999999993</v>
      </c>
      <c r="BO118" s="20">
        <f t="shared" si="331"/>
        <v>4.0999999999999996</v>
      </c>
      <c r="BP118" s="20">
        <f t="shared" si="331"/>
        <v>1.1000000000000001</v>
      </c>
    </row>
    <row r="119" spans="1:68" outlineLevel="1">
      <c r="A119" s="22"/>
      <c r="B119" s="23"/>
      <c r="C119" s="24"/>
      <c r="D119" s="25" t="s">
        <v>104</v>
      </c>
      <c r="E119" s="23"/>
      <c r="F119" s="23"/>
      <c r="G119" s="23"/>
      <c r="H119" s="27">
        <v>49443663</v>
      </c>
      <c r="I119" s="27">
        <v>30844990</v>
      </c>
      <c r="J119" s="27">
        <v>3789906</v>
      </c>
      <c r="K119" s="27">
        <v>879160</v>
      </c>
      <c r="L119" s="27">
        <v>30000</v>
      </c>
      <c r="M119" s="27">
        <v>12013891</v>
      </c>
      <c r="N119" s="27">
        <v>346349</v>
      </c>
      <c r="O119" s="27">
        <v>1539367</v>
      </c>
      <c r="P119" s="28">
        <v>60.110500000000002</v>
      </c>
      <c r="Q119" s="28">
        <v>49.362400000000001</v>
      </c>
      <c r="R119" s="28">
        <v>10.748100000000001</v>
      </c>
      <c r="S119" s="27">
        <f t="shared" ref="S119:AM119" si="332">SUM(S115:S118)</f>
        <v>0</v>
      </c>
      <c r="T119" s="27">
        <f t="shared" si="332"/>
        <v>0</v>
      </c>
      <c r="U119" s="27">
        <f t="shared" si="332"/>
        <v>0</v>
      </c>
      <c r="V119" s="27">
        <f t="shared" si="332"/>
        <v>0</v>
      </c>
      <c r="W119" s="27">
        <f t="shared" si="332"/>
        <v>0</v>
      </c>
      <c r="X119" s="27">
        <f t="shared" si="332"/>
        <v>0</v>
      </c>
      <c r="Y119" s="27">
        <f t="shared" si="332"/>
        <v>0</v>
      </c>
      <c r="Z119" s="27">
        <f t="shared" si="332"/>
        <v>0</v>
      </c>
      <c r="AA119" s="27">
        <f t="shared" si="332"/>
        <v>0</v>
      </c>
      <c r="AB119" s="27">
        <f t="shared" si="332"/>
        <v>0</v>
      </c>
      <c r="AC119" s="27">
        <f t="shared" si="332"/>
        <v>0</v>
      </c>
      <c r="AD119" s="27">
        <f t="shared" si="332"/>
        <v>0</v>
      </c>
      <c r="AE119" s="27">
        <f t="shared" si="332"/>
        <v>0</v>
      </c>
      <c r="AF119" s="27">
        <f t="shared" si="332"/>
        <v>0</v>
      </c>
      <c r="AG119" s="27">
        <f t="shared" si="332"/>
        <v>0</v>
      </c>
      <c r="AH119" s="27">
        <f t="shared" si="332"/>
        <v>0</v>
      </c>
      <c r="AI119" s="27">
        <f t="shared" si="332"/>
        <v>0</v>
      </c>
      <c r="AJ119" s="27">
        <f t="shared" si="332"/>
        <v>0</v>
      </c>
      <c r="AK119" s="27">
        <f t="shared" si="332"/>
        <v>0</v>
      </c>
      <c r="AL119" s="27">
        <f t="shared" si="332"/>
        <v>0</v>
      </c>
      <c r="AM119" s="27">
        <f t="shared" si="332"/>
        <v>0</v>
      </c>
      <c r="AN119" s="27">
        <f t="shared" ref="AN119:BP119" si="333">SUM(AN115:AN118)</f>
        <v>0</v>
      </c>
      <c r="AO119" s="27">
        <f t="shared" si="333"/>
        <v>0</v>
      </c>
      <c r="AP119" s="27">
        <f t="shared" si="333"/>
        <v>0</v>
      </c>
      <c r="AQ119" s="27">
        <f t="shared" si="333"/>
        <v>0</v>
      </c>
      <c r="AR119" s="27">
        <f t="shared" si="333"/>
        <v>0</v>
      </c>
      <c r="AS119" s="27">
        <f t="shared" si="333"/>
        <v>0</v>
      </c>
      <c r="AT119" s="28">
        <f t="shared" si="333"/>
        <v>0</v>
      </c>
      <c r="AU119" s="28">
        <f t="shared" si="333"/>
        <v>0</v>
      </c>
      <c r="AV119" s="28">
        <f t="shared" si="333"/>
        <v>0</v>
      </c>
      <c r="AW119" s="28">
        <f t="shared" si="333"/>
        <v>0</v>
      </c>
      <c r="AX119" s="28">
        <f t="shared" si="333"/>
        <v>0</v>
      </c>
      <c r="AY119" s="28">
        <f t="shared" si="333"/>
        <v>0</v>
      </c>
      <c r="AZ119" s="28">
        <f t="shared" si="333"/>
        <v>0</v>
      </c>
      <c r="BA119" s="28">
        <f t="shared" si="333"/>
        <v>0</v>
      </c>
      <c r="BB119" s="28">
        <f t="shared" si="333"/>
        <v>0</v>
      </c>
      <c r="BC119" s="28">
        <f t="shared" si="333"/>
        <v>0</v>
      </c>
      <c r="BD119" s="28">
        <f t="shared" si="333"/>
        <v>0</v>
      </c>
      <c r="BE119" s="28">
        <f t="shared" si="333"/>
        <v>0</v>
      </c>
      <c r="BF119" s="27">
        <f t="shared" si="333"/>
        <v>49443663</v>
      </c>
      <c r="BG119" s="27">
        <f t="shared" si="333"/>
        <v>30844990</v>
      </c>
      <c r="BH119" s="27">
        <f t="shared" si="333"/>
        <v>3789906</v>
      </c>
      <c r="BI119" s="27">
        <f t="shared" si="333"/>
        <v>879160</v>
      </c>
      <c r="BJ119" s="27">
        <f t="shared" si="333"/>
        <v>30000</v>
      </c>
      <c r="BK119" s="27">
        <f t="shared" si="333"/>
        <v>12013891</v>
      </c>
      <c r="BL119" s="28">
        <f t="shared" si="333"/>
        <v>346349</v>
      </c>
      <c r="BM119" s="28">
        <f t="shared" si="333"/>
        <v>1539367</v>
      </c>
      <c r="BN119" s="28">
        <f t="shared" si="333"/>
        <v>60.110500000000002</v>
      </c>
      <c r="BO119" s="28">
        <f t="shared" si="333"/>
        <v>49.362400000000001</v>
      </c>
      <c r="BP119" s="28">
        <f t="shared" si="333"/>
        <v>10.748100000000001</v>
      </c>
    </row>
    <row r="120" spans="1:68" outlineLevel="2">
      <c r="A120" s="29">
        <v>1436</v>
      </c>
      <c r="B120" s="30">
        <v>600170900</v>
      </c>
      <c r="C120" s="31">
        <v>87891</v>
      </c>
      <c r="D120" s="32" t="s">
        <v>105</v>
      </c>
      <c r="E120" s="30">
        <v>3123</v>
      </c>
      <c r="F120" s="30" t="s">
        <v>71</v>
      </c>
      <c r="G120" s="30" t="s">
        <v>44</v>
      </c>
      <c r="H120" s="34">
        <v>47781937</v>
      </c>
      <c r="I120" s="34">
        <v>29739367</v>
      </c>
      <c r="J120" s="34">
        <v>4088906</v>
      </c>
      <c r="K120" s="34">
        <v>152330</v>
      </c>
      <c r="L120" s="34">
        <v>20000</v>
      </c>
      <c r="M120" s="34">
        <v>11492204</v>
      </c>
      <c r="N120" s="34">
        <v>338282</v>
      </c>
      <c r="O120" s="34">
        <v>1950848</v>
      </c>
      <c r="P120" s="35">
        <v>55.961399999999998</v>
      </c>
      <c r="Q120" s="35">
        <v>44.4923</v>
      </c>
      <c r="R120" s="35">
        <v>11.469100000000001</v>
      </c>
      <c r="S120" s="19">
        <f>[1]OON!AW120</f>
        <v>0</v>
      </c>
      <c r="T120" s="34"/>
      <c r="U120" s="34"/>
      <c r="V120" s="34"/>
      <c r="W120" s="34"/>
      <c r="X120" s="34"/>
      <c r="Y120" s="34"/>
      <c r="Z120" s="34">
        <f>SUM(S120:Y120)</f>
        <v>0</v>
      </c>
      <c r="AA120" s="19">
        <f>[1]OON!AX120*-1</f>
        <v>0</v>
      </c>
      <c r="AB120" s="34"/>
      <c r="AC120" s="34"/>
      <c r="AD120" s="34"/>
      <c r="AE120" s="34">
        <f>SUM(AA120:AD120)</f>
        <v>0</v>
      </c>
      <c r="AF120" s="19"/>
      <c r="AG120" s="19">
        <f>[1]OON!AW120</f>
        <v>0</v>
      </c>
      <c r="AH120" s="19">
        <f>[1]OON!AR120</f>
        <v>0</v>
      </c>
      <c r="AI120" s="34">
        <f>SUM(AF120:AH120)</f>
        <v>0</v>
      </c>
      <c r="AJ120" s="19">
        <f>[1]OON!AX120</f>
        <v>0</v>
      </c>
      <c r="AK120" s="19"/>
      <c r="AL120" s="34">
        <f>SUM(AJ120:AK120)</f>
        <v>0</v>
      </c>
      <c r="AM120" s="34">
        <f>Z120+AE120+AI120+AL120</f>
        <v>0</v>
      </c>
      <c r="AN120" s="19">
        <f t="shared" ref="AN120:AN123" si="334">ROUND((Z120+AE120+AF120+AG120+AJ120)*33.8%,0)</f>
        <v>0</v>
      </c>
      <c r="AO120" s="34">
        <f>ROUND((Z120+AE120)*1%,0)</f>
        <v>0</v>
      </c>
      <c r="AP120" s="34"/>
      <c r="AQ120" s="34"/>
      <c r="AR120" s="34"/>
      <c r="AS120" s="34">
        <f>AP120+AQ120+AR120</f>
        <v>0</v>
      </c>
      <c r="AT120" s="20">
        <f>[1]OON!BB120</f>
        <v>0</v>
      </c>
      <c r="AU120" s="20">
        <f>[1]OON!BC120</f>
        <v>0</v>
      </c>
      <c r="AV120" s="35"/>
      <c r="AW120" s="35"/>
      <c r="AX120" s="35"/>
      <c r="AY120" s="35"/>
      <c r="AZ120" s="35"/>
      <c r="BA120" s="35"/>
      <c r="BB120" s="35"/>
      <c r="BC120" s="35">
        <f>AT120+AV120+AW120+AZ120+BB120+AX120</f>
        <v>0</v>
      </c>
      <c r="BD120" s="35">
        <f>AU120+BA120+AY120</f>
        <v>0</v>
      </c>
      <c r="BE120" s="35">
        <f>BC120+BD120</f>
        <v>0</v>
      </c>
      <c r="BF120" s="19">
        <f t="shared" ref="BF120:BF123" si="335">BG120+BH120+BI120+BJ120+BK120+BL120+BM120</f>
        <v>47781937</v>
      </c>
      <c r="BG120" s="19">
        <f t="shared" ref="BG120:BG123" si="336">I120+Z120</f>
        <v>29739367</v>
      </c>
      <c r="BH120" s="19">
        <f t="shared" ref="BH120:BH123" si="337">J120+AE120</f>
        <v>4088906</v>
      </c>
      <c r="BI120" s="19">
        <f t="shared" ref="BI120:BI123" si="338">K120+AI120</f>
        <v>152330</v>
      </c>
      <c r="BJ120" s="19">
        <f t="shared" ref="BJ120:BJ123" si="339">L120+AL120</f>
        <v>20000</v>
      </c>
      <c r="BK120" s="19">
        <f t="shared" ref="BK120:BL123" si="340">M120+AN120</f>
        <v>11492204</v>
      </c>
      <c r="BL120" s="19">
        <f t="shared" si="340"/>
        <v>338282</v>
      </c>
      <c r="BM120" s="20">
        <f t="shared" ref="BM120:BM123" si="341">O120+AS120</f>
        <v>1950848</v>
      </c>
      <c r="BN120" s="20">
        <f t="shared" ref="BN120:BN123" si="342">BO120+BP120</f>
        <v>55.961399999999998</v>
      </c>
      <c r="BO120" s="20">
        <f t="shared" ref="BO120:BP123" si="343">Q120+BC120</f>
        <v>44.4923</v>
      </c>
      <c r="BP120" s="20">
        <f t="shared" si="343"/>
        <v>11.469100000000001</v>
      </c>
    </row>
    <row r="121" spans="1:68" outlineLevel="2">
      <c r="A121" s="16">
        <v>1436</v>
      </c>
      <c r="B121" s="13">
        <v>600170900</v>
      </c>
      <c r="C121" s="17">
        <v>87891</v>
      </c>
      <c r="D121" s="18" t="s">
        <v>105</v>
      </c>
      <c r="E121" s="13">
        <v>3123</v>
      </c>
      <c r="F121" s="13" t="s">
        <v>45</v>
      </c>
      <c r="G121" s="17" t="s">
        <v>46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20">
        <v>0</v>
      </c>
      <c r="Q121" s="20">
        <v>0</v>
      </c>
      <c r="R121" s="20">
        <v>0</v>
      </c>
      <c r="S121" s="19">
        <f>[1]OON!AW121</f>
        <v>0</v>
      </c>
      <c r="T121" s="50"/>
      <c r="U121" s="50"/>
      <c r="V121" s="50"/>
      <c r="W121" s="50"/>
      <c r="X121" s="50"/>
      <c r="Y121" s="50"/>
      <c r="Z121" s="19">
        <f>SUM(S121:Y121)</f>
        <v>0</v>
      </c>
      <c r="AA121" s="19">
        <f>[1]OON!AX121*-1</f>
        <v>0</v>
      </c>
      <c r="AB121" s="50"/>
      <c r="AC121" s="50"/>
      <c r="AD121" s="50"/>
      <c r="AE121" s="19">
        <f>SUM(AA121:AD121)</f>
        <v>0</v>
      </c>
      <c r="AF121" s="19"/>
      <c r="AG121" s="19">
        <f>[1]OON!AW121</f>
        <v>0</v>
      </c>
      <c r="AH121" s="19">
        <f>[1]OON!AR121</f>
        <v>0</v>
      </c>
      <c r="AI121" s="19">
        <f>SUM(AF121:AH121)</f>
        <v>0</v>
      </c>
      <c r="AJ121" s="19">
        <f>[1]OON!AX121</f>
        <v>0</v>
      </c>
      <c r="AK121" s="19"/>
      <c r="AL121" s="19">
        <f>SUM(AJ121:AK121)</f>
        <v>0</v>
      </c>
      <c r="AM121" s="19">
        <f>Z121+AE121+AI121+AL121</f>
        <v>0</v>
      </c>
      <c r="AN121" s="19">
        <f t="shared" si="334"/>
        <v>0</v>
      </c>
      <c r="AO121" s="19">
        <f>ROUND((Z121+AE121)*1%,0)</f>
        <v>0</v>
      </c>
      <c r="AP121" s="50"/>
      <c r="AQ121" s="50"/>
      <c r="AR121" s="50"/>
      <c r="AS121" s="19">
        <f>AP121+AQ121+AR121</f>
        <v>0</v>
      </c>
      <c r="AT121" s="20"/>
      <c r="AU121" s="20"/>
      <c r="AV121" s="20"/>
      <c r="AW121" s="20"/>
      <c r="AX121" s="20"/>
      <c r="AY121" s="20"/>
      <c r="AZ121" s="20"/>
      <c r="BA121" s="20"/>
      <c r="BB121" s="20"/>
      <c r="BC121" s="20">
        <f>AT121+AV121+AW121+AZ121+BB121+AX121</f>
        <v>0</v>
      </c>
      <c r="BD121" s="20">
        <f>AU121+BA121+AY121</f>
        <v>0</v>
      </c>
      <c r="BE121" s="20">
        <f>BC121+BD121</f>
        <v>0</v>
      </c>
      <c r="BF121" s="19">
        <f t="shared" si="335"/>
        <v>0</v>
      </c>
      <c r="BG121" s="19">
        <f t="shared" si="336"/>
        <v>0</v>
      </c>
      <c r="BH121" s="19">
        <f t="shared" si="337"/>
        <v>0</v>
      </c>
      <c r="BI121" s="19">
        <f t="shared" si="338"/>
        <v>0</v>
      </c>
      <c r="BJ121" s="19">
        <f t="shared" si="339"/>
        <v>0</v>
      </c>
      <c r="BK121" s="19">
        <f t="shared" si="340"/>
        <v>0</v>
      </c>
      <c r="BL121" s="19">
        <f t="shared" si="340"/>
        <v>0</v>
      </c>
      <c r="BM121" s="20">
        <f t="shared" si="341"/>
        <v>0</v>
      </c>
      <c r="BN121" s="20">
        <f t="shared" si="342"/>
        <v>0</v>
      </c>
      <c r="BO121" s="20">
        <f t="shared" si="343"/>
        <v>0</v>
      </c>
      <c r="BP121" s="20">
        <f t="shared" si="343"/>
        <v>0</v>
      </c>
    </row>
    <row r="122" spans="1:68" outlineLevel="2">
      <c r="A122" s="16">
        <v>1436</v>
      </c>
      <c r="B122" s="13">
        <v>600170900</v>
      </c>
      <c r="C122" s="17">
        <v>87891</v>
      </c>
      <c r="D122" s="18" t="s">
        <v>105</v>
      </c>
      <c r="E122" s="13">
        <v>3141</v>
      </c>
      <c r="F122" s="13" t="s">
        <v>47</v>
      </c>
      <c r="G122" s="13" t="s">
        <v>46</v>
      </c>
      <c r="H122" s="19">
        <v>2944806</v>
      </c>
      <c r="I122" s="19">
        <v>0</v>
      </c>
      <c r="J122" s="19">
        <v>2090572</v>
      </c>
      <c r="K122" s="19">
        <v>0</v>
      </c>
      <c r="L122" s="19">
        <v>80000</v>
      </c>
      <c r="M122" s="19">
        <v>733653</v>
      </c>
      <c r="N122" s="19">
        <v>20906</v>
      </c>
      <c r="O122" s="19">
        <v>19675</v>
      </c>
      <c r="P122" s="20">
        <v>6.51</v>
      </c>
      <c r="Q122" s="20">
        <v>0</v>
      </c>
      <c r="R122" s="20">
        <v>6.51</v>
      </c>
      <c r="S122" s="19">
        <f>[1]OON!AW122</f>
        <v>0</v>
      </c>
      <c r="T122" s="19"/>
      <c r="U122" s="19"/>
      <c r="V122" s="19"/>
      <c r="W122" s="19"/>
      <c r="X122" s="19"/>
      <c r="Y122" s="19"/>
      <c r="Z122" s="19">
        <f>SUM(S122:Y122)</f>
        <v>0</v>
      </c>
      <c r="AA122" s="19">
        <f>[1]OON!AX122*-1</f>
        <v>0</v>
      </c>
      <c r="AB122" s="19"/>
      <c r="AC122" s="19"/>
      <c r="AD122" s="19"/>
      <c r="AE122" s="19">
        <f>SUM(AA122:AD122)</f>
        <v>0</v>
      </c>
      <c r="AF122" s="19"/>
      <c r="AG122" s="19">
        <f>[1]OON!AW122</f>
        <v>0</v>
      </c>
      <c r="AH122" s="19">
        <f>[1]OON!AR122</f>
        <v>0</v>
      </c>
      <c r="AI122" s="19">
        <f>SUM(AF122:AH122)</f>
        <v>0</v>
      </c>
      <c r="AJ122" s="19">
        <f>[1]OON!AX122</f>
        <v>0</v>
      </c>
      <c r="AK122" s="19"/>
      <c r="AL122" s="19">
        <f>SUM(AJ122:AK122)</f>
        <v>0</v>
      </c>
      <c r="AM122" s="19">
        <f>Z122+AE122+AI122+AL122</f>
        <v>0</v>
      </c>
      <c r="AN122" s="19">
        <f t="shared" si="334"/>
        <v>0</v>
      </c>
      <c r="AO122" s="19">
        <f>ROUND((Z122+AE122)*1%,0)</f>
        <v>0</v>
      </c>
      <c r="AP122" s="19"/>
      <c r="AQ122" s="19"/>
      <c r="AR122" s="19"/>
      <c r="AS122" s="19">
        <f>AP122+AQ122+AR122</f>
        <v>0</v>
      </c>
      <c r="AT122" s="20"/>
      <c r="AU122" s="20">
        <f>[1]OON!BC122</f>
        <v>0</v>
      </c>
      <c r="AV122" s="20"/>
      <c r="AW122" s="20"/>
      <c r="AX122" s="20"/>
      <c r="AY122" s="20"/>
      <c r="AZ122" s="20"/>
      <c r="BA122" s="20"/>
      <c r="BB122" s="20"/>
      <c r="BC122" s="20">
        <f>AT122+AV122+AW122+AZ122+BB122+AX122</f>
        <v>0</v>
      </c>
      <c r="BD122" s="20">
        <f>AU122+BA122+AY122</f>
        <v>0</v>
      </c>
      <c r="BE122" s="20">
        <f>BC122+BD122</f>
        <v>0</v>
      </c>
      <c r="BF122" s="19">
        <f t="shared" si="335"/>
        <v>2944806</v>
      </c>
      <c r="BG122" s="19">
        <f t="shared" si="336"/>
        <v>0</v>
      </c>
      <c r="BH122" s="19">
        <f t="shared" si="337"/>
        <v>2090572</v>
      </c>
      <c r="BI122" s="19">
        <f t="shared" si="338"/>
        <v>0</v>
      </c>
      <c r="BJ122" s="19">
        <f t="shared" si="339"/>
        <v>80000</v>
      </c>
      <c r="BK122" s="19">
        <f t="shared" si="340"/>
        <v>733653</v>
      </c>
      <c r="BL122" s="19">
        <f t="shared" si="340"/>
        <v>20906</v>
      </c>
      <c r="BM122" s="20">
        <f t="shared" si="341"/>
        <v>19675</v>
      </c>
      <c r="BN122" s="20">
        <f t="shared" si="342"/>
        <v>6.51</v>
      </c>
      <c r="BO122" s="20">
        <f t="shared" si="343"/>
        <v>0</v>
      </c>
      <c r="BP122" s="20">
        <f t="shared" si="343"/>
        <v>6.51</v>
      </c>
    </row>
    <row r="123" spans="1:68" outlineLevel="2">
      <c r="A123" s="16">
        <v>1436</v>
      </c>
      <c r="B123" s="13">
        <v>600170900</v>
      </c>
      <c r="C123" s="17">
        <v>87891</v>
      </c>
      <c r="D123" s="18" t="s">
        <v>105</v>
      </c>
      <c r="E123" s="13">
        <v>3147</v>
      </c>
      <c r="F123" s="13" t="s">
        <v>66</v>
      </c>
      <c r="G123" s="13" t="s">
        <v>46</v>
      </c>
      <c r="H123" s="19">
        <v>6837446</v>
      </c>
      <c r="I123" s="19">
        <v>3699013</v>
      </c>
      <c r="J123" s="19">
        <v>774193</v>
      </c>
      <c r="K123" s="19">
        <v>528000</v>
      </c>
      <c r="L123" s="19">
        <v>50000</v>
      </c>
      <c r="M123" s="19">
        <v>1707308</v>
      </c>
      <c r="N123" s="19">
        <v>44732</v>
      </c>
      <c r="O123" s="19">
        <v>34200</v>
      </c>
      <c r="P123" s="20">
        <v>9.8699999999999992</v>
      </c>
      <c r="Q123" s="20">
        <v>7.0799999999999992</v>
      </c>
      <c r="R123" s="20">
        <v>2.79</v>
      </c>
      <c r="S123" s="19">
        <f>[1]OON!AW123</f>
        <v>0</v>
      </c>
      <c r="T123" s="19"/>
      <c r="U123" s="19"/>
      <c r="V123" s="19"/>
      <c r="W123" s="19"/>
      <c r="X123" s="19"/>
      <c r="Y123" s="19"/>
      <c r="Z123" s="19">
        <f>SUM(S123:Y123)</f>
        <v>0</v>
      </c>
      <c r="AA123" s="19">
        <f>[1]OON!AX123*-1</f>
        <v>0</v>
      </c>
      <c r="AB123" s="19"/>
      <c r="AC123" s="19"/>
      <c r="AD123" s="19"/>
      <c r="AE123" s="19">
        <f>SUM(AA123:AD123)</f>
        <v>0</v>
      </c>
      <c r="AF123" s="19"/>
      <c r="AG123" s="19">
        <f>[1]OON!AW123</f>
        <v>0</v>
      </c>
      <c r="AH123" s="19">
        <f>[1]OON!AR123</f>
        <v>0</v>
      </c>
      <c r="AI123" s="19">
        <f>SUM(AF123:AH123)</f>
        <v>0</v>
      </c>
      <c r="AJ123" s="19">
        <f>[1]OON!AX123</f>
        <v>0</v>
      </c>
      <c r="AK123" s="19"/>
      <c r="AL123" s="19">
        <f>SUM(AJ123:AK123)</f>
        <v>0</v>
      </c>
      <c r="AM123" s="19">
        <f>Z123+AE123+AI123+AL123</f>
        <v>0</v>
      </c>
      <c r="AN123" s="19">
        <f t="shared" si="334"/>
        <v>0</v>
      </c>
      <c r="AO123" s="19">
        <f>ROUND((Z123+AE123)*1%,0)</f>
        <v>0</v>
      </c>
      <c r="AP123" s="19"/>
      <c r="AQ123" s="19"/>
      <c r="AR123" s="19"/>
      <c r="AS123" s="19">
        <f>AP123+AQ123+AR123</f>
        <v>0</v>
      </c>
      <c r="AT123" s="20">
        <f>[1]OON!BB123</f>
        <v>0</v>
      </c>
      <c r="AU123" s="20">
        <f>[1]OON!BC123</f>
        <v>0</v>
      </c>
      <c r="AV123" s="20"/>
      <c r="AW123" s="20"/>
      <c r="AX123" s="20"/>
      <c r="AY123" s="20"/>
      <c r="AZ123" s="20"/>
      <c r="BA123" s="20"/>
      <c r="BB123" s="20"/>
      <c r="BC123" s="20">
        <f>AT123+AV123+AW123+AZ123+BB123+AX123</f>
        <v>0</v>
      </c>
      <c r="BD123" s="20">
        <f>AU123+BA123+AY123</f>
        <v>0</v>
      </c>
      <c r="BE123" s="20">
        <f>BC123+BD123</f>
        <v>0</v>
      </c>
      <c r="BF123" s="19">
        <f t="shared" si="335"/>
        <v>6837446</v>
      </c>
      <c r="BG123" s="19">
        <f t="shared" si="336"/>
        <v>3699013</v>
      </c>
      <c r="BH123" s="19">
        <f t="shared" si="337"/>
        <v>774193</v>
      </c>
      <c r="BI123" s="19">
        <f t="shared" si="338"/>
        <v>528000</v>
      </c>
      <c r="BJ123" s="19">
        <f t="shared" si="339"/>
        <v>50000</v>
      </c>
      <c r="BK123" s="19">
        <f t="shared" si="340"/>
        <v>1707308</v>
      </c>
      <c r="BL123" s="19">
        <f t="shared" si="340"/>
        <v>44732</v>
      </c>
      <c r="BM123" s="20">
        <f t="shared" si="341"/>
        <v>34200</v>
      </c>
      <c r="BN123" s="20">
        <f t="shared" si="342"/>
        <v>9.8699999999999992</v>
      </c>
      <c r="BO123" s="20">
        <f t="shared" si="343"/>
        <v>7.0799999999999992</v>
      </c>
      <c r="BP123" s="20">
        <f t="shared" si="343"/>
        <v>2.79</v>
      </c>
    </row>
    <row r="124" spans="1:68" outlineLevel="1">
      <c r="A124" s="22"/>
      <c r="B124" s="23"/>
      <c r="C124" s="24"/>
      <c r="D124" s="25" t="s">
        <v>106</v>
      </c>
      <c r="E124" s="23"/>
      <c r="F124" s="23"/>
      <c r="G124" s="23"/>
      <c r="H124" s="27">
        <v>57564189</v>
      </c>
      <c r="I124" s="27">
        <v>33438380</v>
      </c>
      <c r="J124" s="27">
        <v>6953671</v>
      </c>
      <c r="K124" s="27">
        <v>680330</v>
      </c>
      <c r="L124" s="27">
        <v>150000</v>
      </c>
      <c r="M124" s="27">
        <v>13933165</v>
      </c>
      <c r="N124" s="27">
        <v>403920</v>
      </c>
      <c r="O124" s="27">
        <v>2004723</v>
      </c>
      <c r="P124" s="28">
        <v>72.341399999999993</v>
      </c>
      <c r="Q124" s="28">
        <v>51.572299999999998</v>
      </c>
      <c r="R124" s="28">
        <v>20.769100000000002</v>
      </c>
      <c r="S124" s="27">
        <f t="shared" ref="S124:AM124" si="344">SUM(S120:S123)</f>
        <v>0</v>
      </c>
      <c r="T124" s="27">
        <f t="shared" si="344"/>
        <v>0</v>
      </c>
      <c r="U124" s="27">
        <f t="shared" si="344"/>
        <v>0</v>
      </c>
      <c r="V124" s="27">
        <f t="shared" si="344"/>
        <v>0</v>
      </c>
      <c r="W124" s="27">
        <f t="shared" si="344"/>
        <v>0</v>
      </c>
      <c r="X124" s="27">
        <f t="shared" si="344"/>
        <v>0</v>
      </c>
      <c r="Y124" s="27">
        <f t="shared" si="344"/>
        <v>0</v>
      </c>
      <c r="Z124" s="27">
        <f t="shared" si="344"/>
        <v>0</v>
      </c>
      <c r="AA124" s="27">
        <f t="shared" si="344"/>
        <v>0</v>
      </c>
      <c r="AB124" s="27">
        <f t="shared" si="344"/>
        <v>0</v>
      </c>
      <c r="AC124" s="27">
        <f t="shared" si="344"/>
        <v>0</v>
      </c>
      <c r="AD124" s="27">
        <f t="shared" si="344"/>
        <v>0</v>
      </c>
      <c r="AE124" s="27">
        <f t="shared" si="344"/>
        <v>0</v>
      </c>
      <c r="AF124" s="27">
        <f t="shared" si="344"/>
        <v>0</v>
      </c>
      <c r="AG124" s="27">
        <f t="shared" si="344"/>
        <v>0</v>
      </c>
      <c r="AH124" s="27">
        <f t="shared" si="344"/>
        <v>0</v>
      </c>
      <c r="AI124" s="27">
        <f t="shared" si="344"/>
        <v>0</v>
      </c>
      <c r="AJ124" s="27">
        <f t="shared" si="344"/>
        <v>0</v>
      </c>
      <c r="AK124" s="27">
        <f t="shared" si="344"/>
        <v>0</v>
      </c>
      <c r="AL124" s="27">
        <f t="shared" si="344"/>
        <v>0</v>
      </c>
      <c r="AM124" s="27">
        <f t="shared" si="344"/>
        <v>0</v>
      </c>
      <c r="AN124" s="27">
        <f t="shared" ref="AN124:BP124" si="345">SUM(AN120:AN123)</f>
        <v>0</v>
      </c>
      <c r="AO124" s="27">
        <f t="shared" si="345"/>
        <v>0</v>
      </c>
      <c r="AP124" s="27">
        <f t="shared" si="345"/>
        <v>0</v>
      </c>
      <c r="AQ124" s="27">
        <f t="shared" si="345"/>
        <v>0</v>
      </c>
      <c r="AR124" s="27">
        <f t="shared" si="345"/>
        <v>0</v>
      </c>
      <c r="AS124" s="27">
        <f t="shared" si="345"/>
        <v>0</v>
      </c>
      <c r="AT124" s="28">
        <f t="shared" si="345"/>
        <v>0</v>
      </c>
      <c r="AU124" s="28">
        <f t="shared" si="345"/>
        <v>0</v>
      </c>
      <c r="AV124" s="28">
        <f t="shared" si="345"/>
        <v>0</v>
      </c>
      <c r="AW124" s="28">
        <f t="shared" si="345"/>
        <v>0</v>
      </c>
      <c r="AX124" s="28">
        <f t="shared" si="345"/>
        <v>0</v>
      </c>
      <c r="AY124" s="28">
        <f t="shared" si="345"/>
        <v>0</v>
      </c>
      <c r="AZ124" s="28">
        <f t="shared" si="345"/>
        <v>0</v>
      </c>
      <c r="BA124" s="28">
        <f t="shared" si="345"/>
        <v>0</v>
      </c>
      <c r="BB124" s="28">
        <f t="shared" si="345"/>
        <v>0</v>
      </c>
      <c r="BC124" s="28">
        <f t="shared" si="345"/>
        <v>0</v>
      </c>
      <c r="BD124" s="28">
        <f t="shared" si="345"/>
        <v>0</v>
      </c>
      <c r="BE124" s="28">
        <f t="shared" si="345"/>
        <v>0</v>
      </c>
      <c r="BF124" s="27">
        <f t="shared" si="345"/>
        <v>57564189</v>
      </c>
      <c r="BG124" s="27">
        <f t="shared" si="345"/>
        <v>33438380</v>
      </c>
      <c r="BH124" s="27">
        <f t="shared" si="345"/>
        <v>6953671</v>
      </c>
      <c r="BI124" s="27">
        <f t="shared" si="345"/>
        <v>680330</v>
      </c>
      <c r="BJ124" s="27">
        <f t="shared" si="345"/>
        <v>150000</v>
      </c>
      <c r="BK124" s="27">
        <f t="shared" si="345"/>
        <v>13933165</v>
      </c>
      <c r="BL124" s="28">
        <f t="shared" si="345"/>
        <v>403920</v>
      </c>
      <c r="BM124" s="28">
        <f t="shared" si="345"/>
        <v>2004723</v>
      </c>
      <c r="BN124" s="28">
        <f t="shared" si="345"/>
        <v>72.341399999999993</v>
      </c>
      <c r="BO124" s="28">
        <f t="shared" si="345"/>
        <v>51.572299999999998</v>
      </c>
      <c r="BP124" s="28">
        <f t="shared" si="345"/>
        <v>20.769100000000002</v>
      </c>
    </row>
    <row r="125" spans="1:68" outlineLevel="2">
      <c r="A125" s="29">
        <v>1437</v>
      </c>
      <c r="B125" s="30">
        <v>600010104</v>
      </c>
      <c r="C125" s="31">
        <v>14451018</v>
      </c>
      <c r="D125" s="32" t="s">
        <v>107</v>
      </c>
      <c r="E125" s="33">
        <v>3123</v>
      </c>
      <c r="F125" s="33" t="s">
        <v>71</v>
      </c>
      <c r="G125" s="33" t="s">
        <v>44</v>
      </c>
      <c r="H125" s="34">
        <v>112528756</v>
      </c>
      <c r="I125" s="34">
        <v>75897636</v>
      </c>
      <c r="J125" s="34">
        <v>7363850</v>
      </c>
      <c r="K125" s="34">
        <v>113440</v>
      </c>
      <c r="L125" s="34">
        <v>105000</v>
      </c>
      <c r="M125" s="34">
        <v>28216215</v>
      </c>
      <c r="N125" s="34">
        <v>832615</v>
      </c>
      <c r="O125" s="34">
        <v>0</v>
      </c>
      <c r="P125" s="35">
        <v>133.702</v>
      </c>
      <c r="Q125" s="35">
        <v>112.6511</v>
      </c>
      <c r="R125" s="35">
        <v>21.050899999999999</v>
      </c>
      <c r="S125" s="19">
        <f>[1]OON!AW125</f>
        <v>0</v>
      </c>
      <c r="T125" s="52"/>
      <c r="U125" s="52"/>
      <c r="V125" s="52"/>
      <c r="W125" s="52"/>
      <c r="X125" s="52"/>
      <c r="Y125" s="34"/>
      <c r="Z125" s="34">
        <f>SUM(S125:Y125)</f>
        <v>0</v>
      </c>
      <c r="AA125" s="19">
        <f>[1]OON!AX125*-1</f>
        <v>0</v>
      </c>
      <c r="AB125" s="34"/>
      <c r="AC125" s="34"/>
      <c r="AD125" s="34"/>
      <c r="AE125" s="34">
        <f>SUM(AA125:AD125)</f>
        <v>0</v>
      </c>
      <c r="AF125" s="19"/>
      <c r="AG125" s="19">
        <f>[1]OON!AW125</f>
        <v>0</v>
      </c>
      <c r="AH125" s="19">
        <f>[1]OON!AR125</f>
        <v>0</v>
      </c>
      <c r="AI125" s="34">
        <f>SUM(AF125:AH125)</f>
        <v>0</v>
      </c>
      <c r="AJ125" s="19">
        <f>[1]OON!AX125</f>
        <v>0</v>
      </c>
      <c r="AK125" s="19"/>
      <c r="AL125" s="34">
        <f>SUM(AJ125:AK125)</f>
        <v>0</v>
      </c>
      <c r="AM125" s="34">
        <f>Z125+AE125+AI125+AL125</f>
        <v>0</v>
      </c>
      <c r="AN125" s="19">
        <f t="shared" ref="AN125:AN126" si="346">ROUND((Z125+AE125+AF125+AG125+AJ125)*33.8%,0)</f>
        <v>0</v>
      </c>
      <c r="AO125" s="34">
        <f>ROUND((Z125+AE125)*1%,0)</f>
        <v>0</v>
      </c>
      <c r="AP125" s="52"/>
      <c r="AQ125" s="52"/>
      <c r="AR125" s="52"/>
      <c r="AS125" s="34">
        <f>AP125+AQ125+AR125</f>
        <v>0</v>
      </c>
      <c r="AT125" s="20">
        <f>[1]OON!BB125</f>
        <v>0</v>
      </c>
      <c r="AU125" s="20">
        <f>[1]OON!BC125</f>
        <v>0</v>
      </c>
      <c r="AV125" s="35"/>
      <c r="AW125" s="35"/>
      <c r="AX125" s="35"/>
      <c r="AY125" s="35"/>
      <c r="AZ125" s="35"/>
      <c r="BA125" s="35"/>
      <c r="BB125" s="35"/>
      <c r="BC125" s="35">
        <f>AT125+AV125+AW125+AZ125+BB125+AX125</f>
        <v>0</v>
      </c>
      <c r="BD125" s="35">
        <f>AU125+BA125+AY125</f>
        <v>0</v>
      </c>
      <c r="BE125" s="35">
        <f>BC125+BD125</f>
        <v>0</v>
      </c>
      <c r="BF125" s="19">
        <f t="shared" ref="BF125:BF126" si="347">BG125+BH125+BI125+BJ125+BK125+BL125+BM125</f>
        <v>112528756</v>
      </c>
      <c r="BG125" s="19">
        <f t="shared" ref="BG125:BG126" si="348">I125+Z125</f>
        <v>75897636</v>
      </c>
      <c r="BH125" s="19">
        <f t="shared" ref="BH125:BH126" si="349">J125+AE125</f>
        <v>7363850</v>
      </c>
      <c r="BI125" s="19">
        <f t="shared" ref="BI125:BI126" si="350">K125+AI125</f>
        <v>113440</v>
      </c>
      <c r="BJ125" s="19">
        <f t="shared" ref="BJ125:BJ126" si="351">L125+AL125</f>
        <v>105000</v>
      </c>
      <c r="BK125" s="19">
        <f t="shared" ref="BK125:BL126" si="352">M125+AN125</f>
        <v>28216215</v>
      </c>
      <c r="BL125" s="19">
        <f t="shared" si="352"/>
        <v>832615</v>
      </c>
      <c r="BM125" s="20">
        <f t="shared" ref="BM125:BM126" si="353">O125+AS125</f>
        <v>0</v>
      </c>
      <c r="BN125" s="20">
        <f t="shared" ref="BN125:BN126" si="354">BO125+BP125</f>
        <v>133.702</v>
      </c>
      <c r="BO125" s="20">
        <f t="shared" ref="BO125:BP126" si="355">Q125+BC125</f>
        <v>112.6511</v>
      </c>
      <c r="BP125" s="20">
        <f t="shared" si="355"/>
        <v>21.050899999999999</v>
      </c>
    </row>
    <row r="126" spans="1:68" outlineLevel="2">
      <c r="A126" s="16">
        <v>1437</v>
      </c>
      <c r="B126" s="13">
        <v>600010104</v>
      </c>
      <c r="C126" s="17">
        <v>14451018</v>
      </c>
      <c r="D126" s="32" t="s">
        <v>107</v>
      </c>
      <c r="E126" s="21">
        <v>3123</v>
      </c>
      <c r="F126" s="21" t="s">
        <v>45</v>
      </c>
      <c r="G126" s="21" t="s">
        <v>46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20">
        <v>0</v>
      </c>
      <c r="Q126" s="20">
        <v>0</v>
      </c>
      <c r="R126" s="20">
        <v>0</v>
      </c>
      <c r="S126" s="19">
        <f>[1]OON!AW126</f>
        <v>0</v>
      </c>
      <c r="T126" s="50"/>
      <c r="U126" s="50"/>
      <c r="V126" s="50"/>
      <c r="W126" s="50"/>
      <c r="X126" s="50"/>
      <c r="Y126" s="50"/>
      <c r="Z126" s="19">
        <f>SUM(S126:Y126)</f>
        <v>0</v>
      </c>
      <c r="AA126" s="19">
        <f>[1]OON!AX126*-1</f>
        <v>0</v>
      </c>
      <c r="AB126" s="50"/>
      <c r="AC126" s="50"/>
      <c r="AD126" s="50"/>
      <c r="AE126" s="19">
        <f>SUM(AA126:AD126)</f>
        <v>0</v>
      </c>
      <c r="AF126" s="19"/>
      <c r="AG126" s="19">
        <f>[1]OON!AW126</f>
        <v>0</v>
      </c>
      <c r="AH126" s="19">
        <f>[1]OON!AR126</f>
        <v>0</v>
      </c>
      <c r="AI126" s="19">
        <f>SUM(AF126:AH126)</f>
        <v>0</v>
      </c>
      <c r="AJ126" s="19">
        <f>[1]OON!AX126</f>
        <v>0</v>
      </c>
      <c r="AK126" s="19"/>
      <c r="AL126" s="19">
        <f>SUM(AJ126:AK126)</f>
        <v>0</v>
      </c>
      <c r="AM126" s="19">
        <f>Z126+AE126+AI126+AL126</f>
        <v>0</v>
      </c>
      <c r="AN126" s="19">
        <f t="shared" si="346"/>
        <v>0</v>
      </c>
      <c r="AO126" s="19">
        <f>ROUND((Z126+AE126)*1%,0)</f>
        <v>0</v>
      </c>
      <c r="AP126" s="50"/>
      <c r="AQ126" s="50"/>
      <c r="AR126" s="50"/>
      <c r="AS126" s="19">
        <f>AP126+AQ126+AR126</f>
        <v>0</v>
      </c>
      <c r="AT126" s="20"/>
      <c r="AU126" s="20"/>
      <c r="AV126" s="20"/>
      <c r="AW126" s="20"/>
      <c r="AX126" s="20"/>
      <c r="AY126" s="20"/>
      <c r="AZ126" s="20"/>
      <c r="BA126" s="20"/>
      <c r="BB126" s="20"/>
      <c r="BC126" s="20">
        <f>AT126+AV126+AW126+AZ126+BB126+AX126</f>
        <v>0</v>
      </c>
      <c r="BD126" s="20">
        <f>AU126+BA126+AY126</f>
        <v>0</v>
      </c>
      <c r="BE126" s="20">
        <f>BC126+BD126</f>
        <v>0</v>
      </c>
      <c r="BF126" s="19">
        <f t="shared" si="347"/>
        <v>0</v>
      </c>
      <c r="BG126" s="19">
        <f t="shared" si="348"/>
        <v>0</v>
      </c>
      <c r="BH126" s="19">
        <f t="shared" si="349"/>
        <v>0</v>
      </c>
      <c r="BI126" s="19">
        <f t="shared" si="350"/>
        <v>0</v>
      </c>
      <c r="BJ126" s="19">
        <f t="shared" si="351"/>
        <v>0</v>
      </c>
      <c r="BK126" s="19">
        <f t="shared" si="352"/>
        <v>0</v>
      </c>
      <c r="BL126" s="19">
        <f t="shared" si="352"/>
        <v>0</v>
      </c>
      <c r="BM126" s="20">
        <f t="shared" si="353"/>
        <v>0</v>
      </c>
      <c r="BN126" s="20">
        <f t="shared" si="354"/>
        <v>0</v>
      </c>
      <c r="BO126" s="20">
        <f t="shared" si="355"/>
        <v>0</v>
      </c>
      <c r="BP126" s="20">
        <f t="shared" si="355"/>
        <v>0</v>
      </c>
    </row>
    <row r="127" spans="1:68" outlineLevel="1">
      <c r="A127" s="22"/>
      <c r="B127" s="23"/>
      <c r="C127" s="24"/>
      <c r="D127" s="25" t="s">
        <v>108</v>
      </c>
      <c r="E127" s="26"/>
      <c r="F127" s="26"/>
      <c r="G127" s="26"/>
      <c r="H127" s="27">
        <v>112528756</v>
      </c>
      <c r="I127" s="27">
        <v>75897636</v>
      </c>
      <c r="J127" s="27">
        <v>7363850</v>
      </c>
      <c r="K127" s="27">
        <v>113440</v>
      </c>
      <c r="L127" s="27">
        <v>105000</v>
      </c>
      <c r="M127" s="27">
        <v>28216215</v>
      </c>
      <c r="N127" s="27">
        <v>832615</v>
      </c>
      <c r="O127" s="27">
        <v>0</v>
      </c>
      <c r="P127" s="28">
        <v>133.702</v>
      </c>
      <c r="Q127" s="28">
        <v>112.6511</v>
      </c>
      <c r="R127" s="28">
        <v>21.050899999999999</v>
      </c>
      <c r="S127" s="27">
        <f t="shared" ref="S127:AM127" si="356">SUM(S125:S126)</f>
        <v>0</v>
      </c>
      <c r="T127" s="51">
        <f t="shared" si="356"/>
        <v>0</v>
      </c>
      <c r="U127" s="51">
        <f t="shared" si="356"/>
        <v>0</v>
      </c>
      <c r="V127" s="51">
        <f t="shared" si="356"/>
        <v>0</v>
      </c>
      <c r="W127" s="51">
        <f t="shared" si="356"/>
        <v>0</v>
      </c>
      <c r="X127" s="51">
        <f t="shared" si="356"/>
        <v>0</v>
      </c>
      <c r="Y127" s="51">
        <f t="shared" si="356"/>
        <v>0</v>
      </c>
      <c r="Z127" s="27">
        <f t="shared" si="356"/>
        <v>0</v>
      </c>
      <c r="AA127" s="51">
        <f t="shared" si="356"/>
        <v>0</v>
      </c>
      <c r="AB127" s="51">
        <f t="shared" si="356"/>
        <v>0</v>
      </c>
      <c r="AC127" s="51">
        <f t="shared" si="356"/>
        <v>0</v>
      </c>
      <c r="AD127" s="51">
        <f t="shared" si="356"/>
        <v>0</v>
      </c>
      <c r="AE127" s="27">
        <f t="shared" si="356"/>
        <v>0</v>
      </c>
      <c r="AF127" s="27">
        <f t="shared" si="356"/>
        <v>0</v>
      </c>
      <c r="AG127" s="27">
        <f t="shared" si="356"/>
        <v>0</v>
      </c>
      <c r="AH127" s="27">
        <f t="shared" si="356"/>
        <v>0</v>
      </c>
      <c r="AI127" s="27">
        <f t="shared" si="356"/>
        <v>0</v>
      </c>
      <c r="AJ127" s="27">
        <f t="shared" si="356"/>
        <v>0</v>
      </c>
      <c r="AK127" s="27">
        <f t="shared" si="356"/>
        <v>0</v>
      </c>
      <c r="AL127" s="27">
        <f t="shared" si="356"/>
        <v>0</v>
      </c>
      <c r="AM127" s="27">
        <f t="shared" si="356"/>
        <v>0</v>
      </c>
      <c r="AN127" s="27">
        <f t="shared" ref="AN127:BP127" si="357">SUM(AN125:AN126)</f>
        <v>0</v>
      </c>
      <c r="AO127" s="27">
        <f t="shared" si="357"/>
        <v>0</v>
      </c>
      <c r="AP127" s="51">
        <f t="shared" si="357"/>
        <v>0</v>
      </c>
      <c r="AQ127" s="51">
        <f t="shared" si="357"/>
        <v>0</v>
      </c>
      <c r="AR127" s="51">
        <f t="shared" si="357"/>
        <v>0</v>
      </c>
      <c r="AS127" s="27">
        <f t="shared" si="357"/>
        <v>0</v>
      </c>
      <c r="AT127" s="28">
        <f t="shared" si="357"/>
        <v>0</v>
      </c>
      <c r="AU127" s="28">
        <f t="shared" si="357"/>
        <v>0</v>
      </c>
      <c r="AV127" s="28">
        <f t="shared" si="357"/>
        <v>0</v>
      </c>
      <c r="AW127" s="28">
        <f t="shared" si="357"/>
        <v>0</v>
      </c>
      <c r="AX127" s="28">
        <f t="shared" si="357"/>
        <v>0</v>
      </c>
      <c r="AY127" s="28">
        <f t="shared" si="357"/>
        <v>0</v>
      </c>
      <c r="AZ127" s="28">
        <f t="shared" si="357"/>
        <v>0</v>
      </c>
      <c r="BA127" s="28">
        <f t="shared" si="357"/>
        <v>0</v>
      </c>
      <c r="BB127" s="28">
        <f t="shared" si="357"/>
        <v>0</v>
      </c>
      <c r="BC127" s="28">
        <f t="shared" si="357"/>
        <v>0</v>
      </c>
      <c r="BD127" s="28">
        <f t="shared" si="357"/>
        <v>0</v>
      </c>
      <c r="BE127" s="28">
        <f t="shared" si="357"/>
        <v>0</v>
      </c>
      <c r="BF127" s="27">
        <f t="shared" si="357"/>
        <v>112528756</v>
      </c>
      <c r="BG127" s="27">
        <f t="shared" si="357"/>
        <v>75897636</v>
      </c>
      <c r="BH127" s="27">
        <f t="shared" si="357"/>
        <v>7363850</v>
      </c>
      <c r="BI127" s="27">
        <f t="shared" si="357"/>
        <v>113440</v>
      </c>
      <c r="BJ127" s="27">
        <f t="shared" si="357"/>
        <v>105000</v>
      </c>
      <c r="BK127" s="27">
        <f t="shared" si="357"/>
        <v>28216215</v>
      </c>
      <c r="BL127" s="28">
        <f t="shared" si="357"/>
        <v>832615</v>
      </c>
      <c r="BM127" s="28">
        <f t="shared" si="357"/>
        <v>0</v>
      </c>
      <c r="BN127" s="28">
        <f t="shared" si="357"/>
        <v>133.702</v>
      </c>
      <c r="BO127" s="28">
        <f t="shared" si="357"/>
        <v>112.6511</v>
      </c>
      <c r="BP127" s="28">
        <f t="shared" si="357"/>
        <v>21.050899999999999</v>
      </c>
    </row>
    <row r="128" spans="1:68" outlineLevel="2">
      <c r="A128" s="29">
        <v>1438</v>
      </c>
      <c r="B128" s="30">
        <v>600010490</v>
      </c>
      <c r="C128" s="31">
        <v>18385036</v>
      </c>
      <c r="D128" s="32" t="s">
        <v>109</v>
      </c>
      <c r="E128" s="30">
        <v>3122</v>
      </c>
      <c r="F128" s="30" t="s">
        <v>71</v>
      </c>
      <c r="G128" s="31" t="s">
        <v>44</v>
      </c>
      <c r="H128" s="34">
        <v>44473172</v>
      </c>
      <c r="I128" s="34">
        <v>29316090</v>
      </c>
      <c r="J128" s="34">
        <v>2974881</v>
      </c>
      <c r="K128" s="34">
        <v>0</v>
      </c>
      <c r="L128" s="34">
        <v>172500</v>
      </c>
      <c r="M128" s="34">
        <v>10972653</v>
      </c>
      <c r="N128" s="34">
        <v>322910</v>
      </c>
      <c r="O128" s="34">
        <v>714138</v>
      </c>
      <c r="P128" s="35">
        <v>50.734000000000002</v>
      </c>
      <c r="Q128" s="35">
        <v>42.56</v>
      </c>
      <c r="R128" s="35">
        <v>8.1740000000000013</v>
      </c>
      <c r="S128" s="19">
        <f>[1]OON!AW128</f>
        <v>0</v>
      </c>
      <c r="T128" s="52"/>
      <c r="U128" s="52"/>
      <c r="V128" s="52"/>
      <c r="W128" s="52"/>
      <c r="X128" s="52"/>
      <c r="Y128" s="34"/>
      <c r="Z128" s="34">
        <f>SUM(S128:Y128)</f>
        <v>0</v>
      </c>
      <c r="AA128" s="19">
        <f>[1]OON!AX128*-1</f>
        <v>0</v>
      </c>
      <c r="AB128" s="34"/>
      <c r="AC128" s="34"/>
      <c r="AD128" s="34"/>
      <c r="AE128" s="34">
        <f>SUM(AA128:AD128)</f>
        <v>0</v>
      </c>
      <c r="AF128" s="19"/>
      <c r="AG128" s="19">
        <f>[1]OON!AW128</f>
        <v>0</v>
      </c>
      <c r="AH128" s="19">
        <f>[1]OON!AR128</f>
        <v>0</v>
      </c>
      <c r="AI128" s="34">
        <f>SUM(AF128:AH128)</f>
        <v>0</v>
      </c>
      <c r="AJ128" s="19">
        <f>[1]OON!AX128</f>
        <v>0</v>
      </c>
      <c r="AK128" s="19"/>
      <c r="AL128" s="34">
        <f>SUM(AJ128:AK128)</f>
        <v>0</v>
      </c>
      <c r="AM128" s="34">
        <f>Z128+AE128+AI128+AL128</f>
        <v>0</v>
      </c>
      <c r="AN128" s="19">
        <f t="shared" ref="AN128:AN129" si="358">ROUND((Z128+AE128+AF128+AG128+AJ128)*33.8%,0)</f>
        <v>0</v>
      </c>
      <c r="AO128" s="34">
        <f>ROUND((Z128+AE128)*1%,0)</f>
        <v>0</v>
      </c>
      <c r="AP128" s="52"/>
      <c r="AQ128" s="52"/>
      <c r="AR128" s="52"/>
      <c r="AS128" s="34">
        <f>AP128+AQ128+AR128</f>
        <v>0</v>
      </c>
      <c r="AT128" s="20">
        <f>[1]OON!BB128</f>
        <v>0</v>
      </c>
      <c r="AU128" s="20">
        <f>[1]OON!BC128</f>
        <v>0</v>
      </c>
      <c r="AV128" s="35"/>
      <c r="AW128" s="35"/>
      <c r="AX128" s="35"/>
      <c r="AY128" s="35"/>
      <c r="AZ128" s="35"/>
      <c r="BA128" s="35"/>
      <c r="BB128" s="35"/>
      <c r="BC128" s="35">
        <f>AT128+AV128+AW128+AZ128+BB128+AX128</f>
        <v>0</v>
      </c>
      <c r="BD128" s="35">
        <f>AU128+BA128+AY128</f>
        <v>0</v>
      </c>
      <c r="BE128" s="35">
        <f>BC128+BD128</f>
        <v>0</v>
      </c>
      <c r="BF128" s="19">
        <f t="shared" ref="BF128:BF129" si="359">BG128+BH128+BI128+BJ128+BK128+BL128+BM128</f>
        <v>44473172</v>
      </c>
      <c r="BG128" s="19">
        <f t="shared" ref="BG128:BG129" si="360">I128+Z128</f>
        <v>29316090</v>
      </c>
      <c r="BH128" s="19">
        <f t="shared" ref="BH128:BH129" si="361">J128+AE128</f>
        <v>2974881</v>
      </c>
      <c r="BI128" s="19">
        <f t="shared" ref="BI128:BI129" si="362">K128+AI128</f>
        <v>0</v>
      </c>
      <c r="BJ128" s="19">
        <f t="shared" ref="BJ128:BJ129" si="363">L128+AL128</f>
        <v>172500</v>
      </c>
      <c r="BK128" s="19">
        <f t="shared" ref="BK128:BL129" si="364">M128+AN128</f>
        <v>10972653</v>
      </c>
      <c r="BL128" s="19">
        <f t="shared" si="364"/>
        <v>322910</v>
      </c>
      <c r="BM128" s="20">
        <f t="shared" ref="BM128:BM129" si="365">O128+AS128</f>
        <v>714138</v>
      </c>
      <c r="BN128" s="20">
        <f t="shared" ref="BN128:BN129" si="366">BO128+BP128</f>
        <v>50.734000000000002</v>
      </c>
      <c r="BO128" s="20">
        <f t="shared" ref="BO128:BP129" si="367">Q128+BC128</f>
        <v>42.56</v>
      </c>
      <c r="BP128" s="20">
        <f t="shared" si="367"/>
        <v>8.1740000000000013</v>
      </c>
    </row>
    <row r="129" spans="1:68" outlineLevel="2">
      <c r="A129" s="16">
        <v>1438</v>
      </c>
      <c r="B129" s="13">
        <v>600010490</v>
      </c>
      <c r="C129" s="17">
        <v>18385036</v>
      </c>
      <c r="D129" s="18" t="s">
        <v>109</v>
      </c>
      <c r="E129" s="13">
        <v>3122</v>
      </c>
      <c r="F129" s="13" t="s">
        <v>45</v>
      </c>
      <c r="G129" s="17" t="s">
        <v>46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20">
        <v>0</v>
      </c>
      <c r="Q129" s="20">
        <v>0</v>
      </c>
      <c r="R129" s="20">
        <v>0</v>
      </c>
      <c r="S129" s="19">
        <f>[1]OON!AW129</f>
        <v>0</v>
      </c>
      <c r="T129" s="50"/>
      <c r="U129" s="50"/>
      <c r="V129" s="50"/>
      <c r="W129" s="50"/>
      <c r="X129" s="50"/>
      <c r="Y129" s="50"/>
      <c r="Z129" s="19">
        <f>SUM(S129:Y129)</f>
        <v>0</v>
      </c>
      <c r="AA129" s="19">
        <f>[1]OON!AX129*-1</f>
        <v>0</v>
      </c>
      <c r="AB129" s="50"/>
      <c r="AC129" s="50"/>
      <c r="AD129" s="50"/>
      <c r="AE129" s="19">
        <f>SUM(AA129:AD129)</f>
        <v>0</v>
      </c>
      <c r="AF129" s="19"/>
      <c r="AG129" s="19">
        <f>[1]OON!AW129</f>
        <v>0</v>
      </c>
      <c r="AH129" s="19">
        <f>[1]OON!AR129</f>
        <v>0</v>
      </c>
      <c r="AI129" s="19">
        <f>SUM(AF129:AH129)</f>
        <v>0</v>
      </c>
      <c r="AJ129" s="19">
        <f>[1]OON!AX129</f>
        <v>0</v>
      </c>
      <c r="AK129" s="19"/>
      <c r="AL129" s="19">
        <f>SUM(AJ129:AK129)</f>
        <v>0</v>
      </c>
      <c r="AM129" s="19">
        <f>Z129+AE129+AI129+AL129</f>
        <v>0</v>
      </c>
      <c r="AN129" s="19">
        <f t="shared" si="358"/>
        <v>0</v>
      </c>
      <c r="AO129" s="19">
        <f>ROUND((Z129+AE129)*1%,0)</f>
        <v>0</v>
      </c>
      <c r="AP129" s="50"/>
      <c r="AQ129" s="50"/>
      <c r="AR129" s="50"/>
      <c r="AS129" s="19">
        <f>AP129+AQ129+AR129</f>
        <v>0</v>
      </c>
      <c r="AT129" s="20"/>
      <c r="AU129" s="20"/>
      <c r="AV129" s="20"/>
      <c r="AW129" s="20"/>
      <c r="AX129" s="20"/>
      <c r="AY129" s="20"/>
      <c r="AZ129" s="20"/>
      <c r="BA129" s="20"/>
      <c r="BB129" s="20"/>
      <c r="BC129" s="20">
        <f>AT129+AV129+AW129+AZ129+BB129+AX129</f>
        <v>0</v>
      </c>
      <c r="BD129" s="20">
        <f>AU129+BA129+AY129</f>
        <v>0</v>
      </c>
      <c r="BE129" s="20">
        <f>BC129+BD129</f>
        <v>0</v>
      </c>
      <c r="BF129" s="19">
        <f t="shared" si="359"/>
        <v>0</v>
      </c>
      <c r="BG129" s="19">
        <f t="shared" si="360"/>
        <v>0</v>
      </c>
      <c r="BH129" s="19">
        <f t="shared" si="361"/>
        <v>0</v>
      </c>
      <c r="BI129" s="19">
        <f t="shared" si="362"/>
        <v>0</v>
      </c>
      <c r="BJ129" s="19">
        <f t="shared" si="363"/>
        <v>0</v>
      </c>
      <c r="BK129" s="19">
        <f t="shared" si="364"/>
        <v>0</v>
      </c>
      <c r="BL129" s="19">
        <f t="shared" si="364"/>
        <v>0</v>
      </c>
      <c r="BM129" s="20">
        <f t="shared" si="365"/>
        <v>0</v>
      </c>
      <c r="BN129" s="20">
        <f t="shared" si="366"/>
        <v>0</v>
      </c>
      <c r="BO129" s="20">
        <f t="shared" si="367"/>
        <v>0</v>
      </c>
      <c r="BP129" s="20">
        <f t="shared" si="367"/>
        <v>0</v>
      </c>
    </row>
    <row r="130" spans="1:68" outlineLevel="1">
      <c r="A130" s="22"/>
      <c r="B130" s="23"/>
      <c r="C130" s="24"/>
      <c r="D130" s="25" t="s">
        <v>110</v>
      </c>
      <c r="E130" s="23"/>
      <c r="F130" s="23"/>
      <c r="G130" s="24"/>
      <c r="H130" s="27">
        <v>44473172</v>
      </c>
      <c r="I130" s="27">
        <v>29316090</v>
      </c>
      <c r="J130" s="27">
        <v>2974881</v>
      </c>
      <c r="K130" s="27">
        <v>0</v>
      </c>
      <c r="L130" s="27">
        <v>172500</v>
      </c>
      <c r="M130" s="27">
        <v>10972653</v>
      </c>
      <c r="N130" s="27">
        <v>322910</v>
      </c>
      <c r="O130" s="27">
        <v>714138</v>
      </c>
      <c r="P130" s="28">
        <v>50.734000000000002</v>
      </c>
      <c r="Q130" s="28">
        <v>42.56</v>
      </c>
      <c r="R130" s="28">
        <v>8.1740000000000013</v>
      </c>
      <c r="S130" s="27">
        <f t="shared" ref="S130:AM130" si="368">SUM(S128:S129)</f>
        <v>0</v>
      </c>
      <c r="T130" s="51">
        <f t="shared" si="368"/>
        <v>0</v>
      </c>
      <c r="U130" s="51">
        <f t="shared" si="368"/>
        <v>0</v>
      </c>
      <c r="V130" s="51">
        <f t="shared" si="368"/>
        <v>0</v>
      </c>
      <c r="W130" s="51">
        <f t="shared" si="368"/>
        <v>0</v>
      </c>
      <c r="X130" s="51">
        <f t="shared" si="368"/>
        <v>0</v>
      </c>
      <c r="Y130" s="51">
        <f t="shared" si="368"/>
        <v>0</v>
      </c>
      <c r="Z130" s="27">
        <f t="shared" si="368"/>
        <v>0</v>
      </c>
      <c r="AA130" s="51">
        <f t="shared" si="368"/>
        <v>0</v>
      </c>
      <c r="AB130" s="51">
        <f t="shared" si="368"/>
        <v>0</v>
      </c>
      <c r="AC130" s="51">
        <f t="shared" si="368"/>
        <v>0</v>
      </c>
      <c r="AD130" s="51">
        <f t="shared" si="368"/>
        <v>0</v>
      </c>
      <c r="AE130" s="27">
        <f t="shared" si="368"/>
        <v>0</v>
      </c>
      <c r="AF130" s="27">
        <f t="shared" si="368"/>
        <v>0</v>
      </c>
      <c r="AG130" s="27">
        <f t="shared" si="368"/>
        <v>0</v>
      </c>
      <c r="AH130" s="27">
        <f t="shared" si="368"/>
        <v>0</v>
      </c>
      <c r="AI130" s="27">
        <f t="shared" si="368"/>
        <v>0</v>
      </c>
      <c r="AJ130" s="27">
        <f t="shared" si="368"/>
        <v>0</v>
      </c>
      <c r="AK130" s="27">
        <f t="shared" si="368"/>
        <v>0</v>
      </c>
      <c r="AL130" s="27">
        <f t="shared" si="368"/>
        <v>0</v>
      </c>
      <c r="AM130" s="27">
        <f t="shared" si="368"/>
        <v>0</v>
      </c>
      <c r="AN130" s="27">
        <f t="shared" ref="AN130:BP130" si="369">SUM(AN128:AN129)</f>
        <v>0</v>
      </c>
      <c r="AO130" s="27">
        <f t="shared" si="369"/>
        <v>0</v>
      </c>
      <c r="AP130" s="51">
        <f t="shared" si="369"/>
        <v>0</v>
      </c>
      <c r="AQ130" s="51">
        <f t="shared" si="369"/>
        <v>0</v>
      </c>
      <c r="AR130" s="51">
        <f t="shared" si="369"/>
        <v>0</v>
      </c>
      <c r="AS130" s="27">
        <f t="shared" si="369"/>
        <v>0</v>
      </c>
      <c r="AT130" s="28">
        <f t="shared" si="369"/>
        <v>0</v>
      </c>
      <c r="AU130" s="28">
        <f t="shared" si="369"/>
        <v>0</v>
      </c>
      <c r="AV130" s="28">
        <f t="shared" si="369"/>
        <v>0</v>
      </c>
      <c r="AW130" s="28">
        <f t="shared" si="369"/>
        <v>0</v>
      </c>
      <c r="AX130" s="28">
        <f t="shared" si="369"/>
        <v>0</v>
      </c>
      <c r="AY130" s="28">
        <f t="shared" si="369"/>
        <v>0</v>
      </c>
      <c r="AZ130" s="28">
        <f t="shared" si="369"/>
        <v>0</v>
      </c>
      <c r="BA130" s="28">
        <f t="shared" si="369"/>
        <v>0</v>
      </c>
      <c r="BB130" s="28">
        <f t="shared" si="369"/>
        <v>0</v>
      </c>
      <c r="BC130" s="28">
        <f t="shared" si="369"/>
        <v>0</v>
      </c>
      <c r="BD130" s="28">
        <f t="shared" si="369"/>
        <v>0</v>
      </c>
      <c r="BE130" s="28">
        <f t="shared" si="369"/>
        <v>0</v>
      </c>
      <c r="BF130" s="27">
        <f t="shared" si="369"/>
        <v>44473172</v>
      </c>
      <c r="BG130" s="27">
        <f t="shared" si="369"/>
        <v>29316090</v>
      </c>
      <c r="BH130" s="27">
        <f t="shared" si="369"/>
        <v>2974881</v>
      </c>
      <c r="BI130" s="27">
        <f t="shared" si="369"/>
        <v>0</v>
      </c>
      <c r="BJ130" s="27">
        <f t="shared" si="369"/>
        <v>172500</v>
      </c>
      <c r="BK130" s="27">
        <f t="shared" si="369"/>
        <v>10972653</v>
      </c>
      <c r="BL130" s="28">
        <f t="shared" si="369"/>
        <v>322910</v>
      </c>
      <c r="BM130" s="28">
        <f t="shared" si="369"/>
        <v>714138</v>
      </c>
      <c r="BN130" s="28">
        <f t="shared" si="369"/>
        <v>50.734000000000002</v>
      </c>
      <c r="BO130" s="28">
        <f t="shared" si="369"/>
        <v>42.56</v>
      </c>
      <c r="BP130" s="28">
        <f t="shared" si="369"/>
        <v>8.1740000000000013</v>
      </c>
    </row>
    <row r="131" spans="1:68" outlineLevel="2">
      <c r="A131" s="29">
        <v>1440</v>
      </c>
      <c r="B131" s="30">
        <v>600010481</v>
      </c>
      <c r="C131" s="31">
        <v>140147</v>
      </c>
      <c r="D131" s="32" t="s">
        <v>111</v>
      </c>
      <c r="E131" s="30">
        <v>3123</v>
      </c>
      <c r="F131" s="30" t="s">
        <v>71</v>
      </c>
      <c r="G131" s="31" t="s">
        <v>44</v>
      </c>
      <c r="H131" s="34">
        <v>35954366</v>
      </c>
      <c r="I131" s="34">
        <v>23519833</v>
      </c>
      <c r="J131" s="34">
        <v>2593659</v>
      </c>
      <c r="K131" s="34">
        <v>0</v>
      </c>
      <c r="L131" s="34">
        <v>420000</v>
      </c>
      <c r="M131" s="34">
        <v>8968320</v>
      </c>
      <c r="N131" s="34">
        <v>261134</v>
      </c>
      <c r="O131" s="34">
        <v>191420</v>
      </c>
      <c r="P131" s="35">
        <v>42.8827</v>
      </c>
      <c r="Q131" s="35">
        <v>35.733400000000003</v>
      </c>
      <c r="R131" s="35">
        <v>7.1493000000000002</v>
      </c>
      <c r="S131" s="19">
        <f>[1]OON!AW131</f>
        <v>0</v>
      </c>
      <c r="T131" s="52"/>
      <c r="U131" s="52"/>
      <c r="V131" s="52"/>
      <c r="W131" s="52"/>
      <c r="X131" s="52"/>
      <c r="Y131" s="34"/>
      <c r="Z131" s="34">
        <f>SUM(S131:Y131)</f>
        <v>0</v>
      </c>
      <c r="AA131" s="19">
        <f>[1]OON!AX131*-1</f>
        <v>0</v>
      </c>
      <c r="AB131" s="34"/>
      <c r="AC131" s="34"/>
      <c r="AD131" s="34"/>
      <c r="AE131" s="34">
        <f>SUM(AA131:AD131)</f>
        <v>0</v>
      </c>
      <c r="AF131" s="19"/>
      <c r="AG131" s="19">
        <f>[1]OON!AW131</f>
        <v>0</v>
      </c>
      <c r="AH131" s="19">
        <f>[1]OON!AR131</f>
        <v>0</v>
      </c>
      <c r="AI131" s="34">
        <f>SUM(AF131:AH131)</f>
        <v>0</v>
      </c>
      <c r="AJ131" s="19">
        <f>[1]OON!AX131</f>
        <v>0</v>
      </c>
      <c r="AK131" s="19"/>
      <c r="AL131" s="34">
        <f>SUM(AJ131:AK131)</f>
        <v>0</v>
      </c>
      <c r="AM131" s="34">
        <f>Z131+AE131+AI131+AL131</f>
        <v>0</v>
      </c>
      <c r="AN131" s="19">
        <f t="shared" ref="AN131:AN133" si="370">ROUND((Z131+AE131+AF131+AG131+AJ131)*33.8%,0)</f>
        <v>0</v>
      </c>
      <c r="AO131" s="34">
        <f>ROUND((Z131+AE131)*1%,0)</f>
        <v>0</v>
      </c>
      <c r="AP131" s="52"/>
      <c r="AQ131" s="52"/>
      <c r="AR131" s="52"/>
      <c r="AS131" s="34">
        <f>AP131+AQ131+AR131</f>
        <v>0</v>
      </c>
      <c r="AT131" s="20">
        <f>[1]OON!BB131</f>
        <v>0</v>
      </c>
      <c r="AU131" s="20">
        <f>[1]OON!BC131</f>
        <v>0</v>
      </c>
      <c r="AV131" s="35"/>
      <c r="AW131" s="35"/>
      <c r="AX131" s="35"/>
      <c r="AY131" s="35"/>
      <c r="AZ131" s="35"/>
      <c r="BA131" s="35"/>
      <c r="BB131" s="35"/>
      <c r="BC131" s="35">
        <f>AT131+AV131+AW131+AZ131+BB131+AX131</f>
        <v>0</v>
      </c>
      <c r="BD131" s="35">
        <f>AU131+BA131+AY131</f>
        <v>0</v>
      </c>
      <c r="BE131" s="35">
        <f>BC131+BD131</f>
        <v>0</v>
      </c>
      <c r="BF131" s="19">
        <f t="shared" ref="BF131:BF133" si="371">BG131+BH131+BI131+BJ131+BK131+BL131+BM131</f>
        <v>35954366</v>
      </c>
      <c r="BG131" s="19">
        <f t="shared" ref="BG131:BG133" si="372">I131+Z131</f>
        <v>23519833</v>
      </c>
      <c r="BH131" s="19">
        <f t="shared" ref="BH131:BH133" si="373">J131+AE131</f>
        <v>2593659</v>
      </c>
      <c r="BI131" s="19">
        <f t="shared" ref="BI131:BI133" si="374">K131+AI131</f>
        <v>0</v>
      </c>
      <c r="BJ131" s="19">
        <f t="shared" ref="BJ131:BJ133" si="375">L131+AL131</f>
        <v>420000</v>
      </c>
      <c r="BK131" s="19">
        <f t="shared" ref="BK131:BL133" si="376">M131+AN131</f>
        <v>8968320</v>
      </c>
      <c r="BL131" s="19">
        <f t="shared" si="376"/>
        <v>261134</v>
      </c>
      <c r="BM131" s="20">
        <f t="shared" ref="BM131:BM133" si="377">O131+AS131</f>
        <v>191420</v>
      </c>
      <c r="BN131" s="20">
        <f t="shared" ref="BN131:BN133" si="378">BO131+BP131</f>
        <v>42.8827</v>
      </c>
      <c r="BO131" s="20">
        <f t="shared" ref="BO131:BP133" si="379">Q131+BC131</f>
        <v>35.733400000000003</v>
      </c>
      <c r="BP131" s="20">
        <f t="shared" si="379"/>
        <v>7.1493000000000002</v>
      </c>
    </row>
    <row r="132" spans="1:68" outlineLevel="2">
      <c r="A132" s="16">
        <v>1440</v>
      </c>
      <c r="B132" s="13">
        <v>600010481</v>
      </c>
      <c r="C132" s="17">
        <v>140147</v>
      </c>
      <c r="D132" s="18" t="s">
        <v>111</v>
      </c>
      <c r="E132" s="13">
        <v>3123</v>
      </c>
      <c r="F132" s="13" t="s">
        <v>45</v>
      </c>
      <c r="G132" s="17" t="s">
        <v>46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20">
        <v>0</v>
      </c>
      <c r="Q132" s="20">
        <v>0</v>
      </c>
      <c r="R132" s="20">
        <v>0</v>
      </c>
      <c r="S132" s="19">
        <f>[1]OON!AW132</f>
        <v>0</v>
      </c>
      <c r="T132" s="50"/>
      <c r="U132" s="50"/>
      <c r="V132" s="50"/>
      <c r="W132" s="50"/>
      <c r="X132" s="50"/>
      <c r="Y132" s="50"/>
      <c r="Z132" s="19">
        <f>SUM(S132:Y132)</f>
        <v>0</v>
      </c>
      <c r="AA132" s="19">
        <f>[1]OON!AX132*-1</f>
        <v>0</v>
      </c>
      <c r="AB132" s="50"/>
      <c r="AC132" s="50"/>
      <c r="AD132" s="50"/>
      <c r="AE132" s="19">
        <f>SUM(AA132:AD132)</f>
        <v>0</v>
      </c>
      <c r="AF132" s="19"/>
      <c r="AG132" s="19">
        <f>[1]OON!AW132</f>
        <v>0</v>
      </c>
      <c r="AH132" s="19">
        <f>[1]OON!AR132</f>
        <v>0</v>
      </c>
      <c r="AI132" s="19">
        <f>SUM(AF132:AH132)</f>
        <v>0</v>
      </c>
      <c r="AJ132" s="19">
        <f>[1]OON!AX132</f>
        <v>0</v>
      </c>
      <c r="AK132" s="19"/>
      <c r="AL132" s="19">
        <f>SUM(AJ132:AK132)</f>
        <v>0</v>
      </c>
      <c r="AM132" s="19">
        <f>Z132+AE132+AI132+AL132</f>
        <v>0</v>
      </c>
      <c r="AN132" s="19">
        <f t="shared" si="370"/>
        <v>0</v>
      </c>
      <c r="AO132" s="19">
        <f>ROUND((Z132+AE132)*1%,0)</f>
        <v>0</v>
      </c>
      <c r="AP132" s="50"/>
      <c r="AQ132" s="50"/>
      <c r="AR132" s="50"/>
      <c r="AS132" s="19">
        <f>AP132+AQ132+AR132</f>
        <v>0</v>
      </c>
      <c r="AT132" s="20"/>
      <c r="AU132" s="20"/>
      <c r="AV132" s="20"/>
      <c r="AW132" s="20"/>
      <c r="AX132" s="20"/>
      <c r="AY132" s="20"/>
      <c r="AZ132" s="20"/>
      <c r="BA132" s="20"/>
      <c r="BB132" s="20"/>
      <c r="BC132" s="20">
        <f>AT132+AV132+AW132+AZ132+BB132+AX132</f>
        <v>0</v>
      </c>
      <c r="BD132" s="20">
        <f>AU132+BA132+AY132</f>
        <v>0</v>
      </c>
      <c r="BE132" s="20">
        <f>BC132+BD132</f>
        <v>0</v>
      </c>
      <c r="BF132" s="19">
        <f t="shared" si="371"/>
        <v>0</v>
      </c>
      <c r="BG132" s="19">
        <f t="shared" si="372"/>
        <v>0</v>
      </c>
      <c r="BH132" s="19">
        <f t="shared" si="373"/>
        <v>0</v>
      </c>
      <c r="BI132" s="19">
        <f t="shared" si="374"/>
        <v>0</v>
      </c>
      <c r="BJ132" s="19">
        <f t="shared" si="375"/>
        <v>0</v>
      </c>
      <c r="BK132" s="19">
        <f t="shared" si="376"/>
        <v>0</v>
      </c>
      <c r="BL132" s="19">
        <f t="shared" si="376"/>
        <v>0</v>
      </c>
      <c r="BM132" s="20">
        <f t="shared" si="377"/>
        <v>0</v>
      </c>
      <c r="BN132" s="20">
        <f t="shared" si="378"/>
        <v>0</v>
      </c>
      <c r="BO132" s="20">
        <f t="shared" si="379"/>
        <v>0</v>
      </c>
      <c r="BP132" s="20">
        <f t="shared" si="379"/>
        <v>0</v>
      </c>
    </row>
    <row r="133" spans="1:68" outlineLevel="2">
      <c r="A133" s="16">
        <v>1440</v>
      </c>
      <c r="B133" s="13">
        <v>600010481</v>
      </c>
      <c r="C133" s="17">
        <v>140147</v>
      </c>
      <c r="D133" s="18" t="s">
        <v>111</v>
      </c>
      <c r="E133" s="13">
        <v>3147</v>
      </c>
      <c r="F133" s="13" t="s">
        <v>66</v>
      </c>
      <c r="G133" s="17" t="s">
        <v>46</v>
      </c>
      <c r="H133" s="19">
        <v>6188587</v>
      </c>
      <c r="I133" s="19">
        <v>3820640</v>
      </c>
      <c r="J133" s="19">
        <v>728037</v>
      </c>
      <c r="K133" s="19">
        <v>20000</v>
      </c>
      <c r="L133" s="19">
        <v>0</v>
      </c>
      <c r="M133" s="19">
        <v>1544213</v>
      </c>
      <c r="N133" s="19">
        <v>45487</v>
      </c>
      <c r="O133" s="19">
        <v>30210</v>
      </c>
      <c r="P133" s="20">
        <v>9.82</v>
      </c>
      <c r="Q133" s="20">
        <v>7.35</v>
      </c>
      <c r="R133" s="20">
        <v>2.4700000000000002</v>
      </c>
      <c r="S133" s="19">
        <f>[1]OON!AW133</f>
        <v>0</v>
      </c>
      <c r="T133" s="50"/>
      <c r="U133" s="50"/>
      <c r="V133" s="50"/>
      <c r="W133" s="50"/>
      <c r="X133" s="50"/>
      <c r="Y133" s="50"/>
      <c r="Z133" s="19">
        <f>SUM(S133:Y133)</f>
        <v>0</v>
      </c>
      <c r="AA133" s="19">
        <f>[1]OON!AX133*-1</f>
        <v>0</v>
      </c>
      <c r="AB133" s="50"/>
      <c r="AC133" s="50"/>
      <c r="AD133" s="50"/>
      <c r="AE133" s="19">
        <f>SUM(AA133:AD133)</f>
        <v>0</v>
      </c>
      <c r="AF133" s="19"/>
      <c r="AG133" s="19">
        <f>[1]OON!AW133</f>
        <v>0</v>
      </c>
      <c r="AH133" s="19">
        <f>[1]OON!AR133</f>
        <v>0</v>
      </c>
      <c r="AI133" s="19">
        <f>SUM(AF133:AH133)</f>
        <v>0</v>
      </c>
      <c r="AJ133" s="19">
        <f>[1]OON!AX133</f>
        <v>0</v>
      </c>
      <c r="AK133" s="19"/>
      <c r="AL133" s="19">
        <f>SUM(AJ133:AK133)</f>
        <v>0</v>
      </c>
      <c r="AM133" s="19">
        <f>Z133+AE133+AI133+AL133</f>
        <v>0</v>
      </c>
      <c r="AN133" s="19">
        <f t="shared" si="370"/>
        <v>0</v>
      </c>
      <c r="AO133" s="19">
        <f>ROUND((Z133+AE133)*1%,0)</f>
        <v>0</v>
      </c>
      <c r="AP133" s="50"/>
      <c r="AQ133" s="50"/>
      <c r="AR133" s="50"/>
      <c r="AS133" s="19">
        <f>AP133+AQ133+AR133</f>
        <v>0</v>
      </c>
      <c r="AT133" s="20">
        <f>[1]OON!BB133</f>
        <v>0</v>
      </c>
      <c r="AU133" s="20">
        <f>[1]OON!BC133</f>
        <v>0</v>
      </c>
      <c r="AV133" s="20"/>
      <c r="AW133" s="20"/>
      <c r="AX133" s="20"/>
      <c r="AY133" s="20"/>
      <c r="AZ133" s="20"/>
      <c r="BA133" s="20"/>
      <c r="BB133" s="20"/>
      <c r="BC133" s="20">
        <f>AT133+AV133+AW133+AZ133+BB133+AX133</f>
        <v>0</v>
      </c>
      <c r="BD133" s="20">
        <f>AU133+BA133+AY133</f>
        <v>0</v>
      </c>
      <c r="BE133" s="20">
        <f>BC133+BD133</f>
        <v>0</v>
      </c>
      <c r="BF133" s="19">
        <f t="shared" si="371"/>
        <v>6188587</v>
      </c>
      <c r="BG133" s="19">
        <f t="shared" si="372"/>
        <v>3820640</v>
      </c>
      <c r="BH133" s="19">
        <f t="shared" si="373"/>
        <v>728037</v>
      </c>
      <c r="BI133" s="19">
        <f t="shared" si="374"/>
        <v>20000</v>
      </c>
      <c r="BJ133" s="19">
        <f t="shared" si="375"/>
        <v>0</v>
      </c>
      <c r="BK133" s="19">
        <f t="shared" si="376"/>
        <v>1544213</v>
      </c>
      <c r="BL133" s="19">
        <f t="shared" si="376"/>
        <v>45487</v>
      </c>
      <c r="BM133" s="20">
        <f t="shared" si="377"/>
        <v>30210</v>
      </c>
      <c r="BN133" s="20">
        <f t="shared" si="378"/>
        <v>9.82</v>
      </c>
      <c r="BO133" s="20">
        <f t="shared" si="379"/>
        <v>7.35</v>
      </c>
      <c r="BP133" s="20">
        <f t="shared" si="379"/>
        <v>2.4700000000000002</v>
      </c>
    </row>
    <row r="134" spans="1:68" outlineLevel="1">
      <c r="A134" s="22"/>
      <c r="B134" s="23"/>
      <c r="C134" s="24"/>
      <c r="D134" s="25" t="s">
        <v>112</v>
      </c>
      <c r="E134" s="23"/>
      <c r="F134" s="23"/>
      <c r="G134" s="24"/>
      <c r="H134" s="27">
        <v>42142953</v>
      </c>
      <c r="I134" s="27">
        <v>27340473</v>
      </c>
      <c r="J134" s="27">
        <v>3321696</v>
      </c>
      <c r="K134" s="27">
        <v>20000</v>
      </c>
      <c r="L134" s="27">
        <v>420000</v>
      </c>
      <c r="M134" s="27">
        <v>10512533</v>
      </c>
      <c r="N134" s="27">
        <v>306621</v>
      </c>
      <c r="O134" s="27">
        <v>221630</v>
      </c>
      <c r="P134" s="28">
        <v>52.7027</v>
      </c>
      <c r="Q134" s="28">
        <v>43.083400000000005</v>
      </c>
      <c r="R134" s="28">
        <v>9.6193000000000008</v>
      </c>
      <c r="S134" s="27">
        <f t="shared" ref="S134:AM134" si="380">SUM(S131:S133)</f>
        <v>0</v>
      </c>
      <c r="T134" s="51">
        <f t="shared" si="380"/>
        <v>0</v>
      </c>
      <c r="U134" s="51">
        <f t="shared" si="380"/>
        <v>0</v>
      </c>
      <c r="V134" s="51">
        <f t="shared" si="380"/>
        <v>0</v>
      </c>
      <c r="W134" s="51">
        <f t="shared" si="380"/>
        <v>0</v>
      </c>
      <c r="X134" s="51">
        <f t="shared" si="380"/>
        <v>0</v>
      </c>
      <c r="Y134" s="51">
        <f t="shared" si="380"/>
        <v>0</v>
      </c>
      <c r="Z134" s="27">
        <f t="shared" si="380"/>
        <v>0</v>
      </c>
      <c r="AA134" s="51">
        <f t="shared" si="380"/>
        <v>0</v>
      </c>
      <c r="AB134" s="51">
        <f t="shared" si="380"/>
        <v>0</v>
      </c>
      <c r="AC134" s="51">
        <f t="shared" si="380"/>
        <v>0</v>
      </c>
      <c r="AD134" s="51">
        <f t="shared" si="380"/>
        <v>0</v>
      </c>
      <c r="AE134" s="27">
        <f t="shared" si="380"/>
        <v>0</v>
      </c>
      <c r="AF134" s="27">
        <f t="shared" si="380"/>
        <v>0</v>
      </c>
      <c r="AG134" s="27">
        <f t="shared" si="380"/>
        <v>0</v>
      </c>
      <c r="AH134" s="27">
        <f t="shared" si="380"/>
        <v>0</v>
      </c>
      <c r="AI134" s="27">
        <f t="shared" si="380"/>
        <v>0</v>
      </c>
      <c r="AJ134" s="27">
        <f t="shared" si="380"/>
        <v>0</v>
      </c>
      <c r="AK134" s="27">
        <f t="shared" si="380"/>
        <v>0</v>
      </c>
      <c r="AL134" s="27">
        <f t="shared" si="380"/>
        <v>0</v>
      </c>
      <c r="AM134" s="27">
        <f t="shared" si="380"/>
        <v>0</v>
      </c>
      <c r="AN134" s="27">
        <f t="shared" ref="AN134:BP134" si="381">SUM(AN131:AN133)</f>
        <v>0</v>
      </c>
      <c r="AO134" s="27">
        <f t="shared" si="381"/>
        <v>0</v>
      </c>
      <c r="AP134" s="51">
        <f t="shared" si="381"/>
        <v>0</v>
      </c>
      <c r="AQ134" s="51">
        <f t="shared" si="381"/>
        <v>0</v>
      </c>
      <c r="AR134" s="51">
        <f t="shared" si="381"/>
        <v>0</v>
      </c>
      <c r="AS134" s="27">
        <f t="shared" si="381"/>
        <v>0</v>
      </c>
      <c r="AT134" s="28">
        <f t="shared" si="381"/>
        <v>0</v>
      </c>
      <c r="AU134" s="28">
        <f t="shared" si="381"/>
        <v>0</v>
      </c>
      <c r="AV134" s="28">
        <f t="shared" si="381"/>
        <v>0</v>
      </c>
      <c r="AW134" s="28">
        <f t="shared" si="381"/>
        <v>0</v>
      </c>
      <c r="AX134" s="28">
        <f t="shared" si="381"/>
        <v>0</v>
      </c>
      <c r="AY134" s="28">
        <f t="shared" si="381"/>
        <v>0</v>
      </c>
      <c r="AZ134" s="28">
        <f t="shared" si="381"/>
        <v>0</v>
      </c>
      <c r="BA134" s="28">
        <f t="shared" si="381"/>
        <v>0</v>
      </c>
      <c r="BB134" s="28">
        <f t="shared" si="381"/>
        <v>0</v>
      </c>
      <c r="BC134" s="28">
        <f t="shared" si="381"/>
        <v>0</v>
      </c>
      <c r="BD134" s="28">
        <f t="shared" si="381"/>
        <v>0</v>
      </c>
      <c r="BE134" s="28">
        <f t="shared" si="381"/>
        <v>0</v>
      </c>
      <c r="BF134" s="27">
        <f t="shared" si="381"/>
        <v>42142953</v>
      </c>
      <c r="BG134" s="27">
        <f t="shared" si="381"/>
        <v>27340473</v>
      </c>
      <c r="BH134" s="27">
        <f t="shared" si="381"/>
        <v>3321696</v>
      </c>
      <c r="BI134" s="27">
        <f t="shared" si="381"/>
        <v>20000</v>
      </c>
      <c r="BJ134" s="27">
        <f t="shared" si="381"/>
        <v>420000</v>
      </c>
      <c r="BK134" s="27">
        <f t="shared" si="381"/>
        <v>10512533</v>
      </c>
      <c r="BL134" s="28">
        <f t="shared" si="381"/>
        <v>306621</v>
      </c>
      <c r="BM134" s="28">
        <f t="shared" si="381"/>
        <v>221630</v>
      </c>
      <c r="BN134" s="28">
        <f t="shared" si="381"/>
        <v>52.7027</v>
      </c>
      <c r="BO134" s="28">
        <f t="shared" si="381"/>
        <v>43.083400000000005</v>
      </c>
      <c r="BP134" s="28">
        <f t="shared" si="381"/>
        <v>9.6193000000000008</v>
      </c>
    </row>
    <row r="135" spans="1:68" outlineLevel="2">
      <c r="A135" s="29">
        <v>1442</v>
      </c>
      <c r="B135" s="30">
        <v>600010686</v>
      </c>
      <c r="C135" s="31">
        <v>555053</v>
      </c>
      <c r="D135" s="32" t="s">
        <v>113</v>
      </c>
      <c r="E135" s="30">
        <v>3123</v>
      </c>
      <c r="F135" s="30" t="s">
        <v>71</v>
      </c>
      <c r="G135" s="30" t="s">
        <v>44</v>
      </c>
      <c r="H135" s="34">
        <v>60800705</v>
      </c>
      <c r="I135" s="34">
        <v>39976122</v>
      </c>
      <c r="J135" s="34">
        <v>4772888</v>
      </c>
      <c r="K135" s="34">
        <v>20000</v>
      </c>
      <c r="L135" s="34">
        <v>80000</v>
      </c>
      <c r="M135" s="34">
        <v>15158965</v>
      </c>
      <c r="N135" s="34">
        <v>447490</v>
      </c>
      <c r="O135" s="34">
        <v>345240</v>
      </c>
      <c r="P135" s="35">
        <v>68.811400000000006</v>
      </c>
      <c r="Q135" s="35">
        <v>55.327100000000002</v>
      </c>
      <c r="R135" s="35">
        <v>13.484299999999999</v>
      </c>
      <c r="S135" s="19">
        <f>[1]OON!AW135</f>
        <v>0</v>
      </c>
      <c r="T135" s="34"/>
      <c r="U135" s="34"/>
      <c r="V135" s="34"/>
      <c r="W135" s="34"/>
      <c r="X135" s="34"/>
      <c r="Y135" s="34"/>
      <c r="Z135" s="34">
        <f>SUM(S135:Y135)</f>
        <v>0</v>
      </c>
      <c r="AA135" s="19">
        <f>[1]OON!AX135*-1</f>
        <v>0</v>
      </c>
      <c r="AB135" s="34"/>
      <c r="AC135" s="34"/>
      <c r="AD135" s="34"/>
      <c r="AE135" s="34">
        <f>SUM(AA135:AD135)</f>
        <v>0</v>
      </c>
      <c r="AF135" s="19"/>
      <c r="AG135" s="19">
        <f>[1]OON!AW135</f>
        <v>0</v>
      </c>
      <c r="AH135" s="19">
        <f>[1]OON!AR135</f>
        <v>0</v>
      </c>
      <c r="AI135" s="34">
        <f>SUM(AF135:AH135)</f>
        <v>0</v>
      </c>
      <c r="AJ135" s="19">
        <f>[1]OON!AX135</f>
        <v>0</v>
      </c>
      <c r="AK135" s="19"/>
      <c r="AL135" s="34">
        <f>SUM(AJ135:AK135)</f>
        <v>0</v>
      </c>
      <c r="AM135" s="34">
        <f>Z135+AE135+AI135+AL135</f>
        <v>0</v>
      </c>
      <c r="AN135" s="19">
        <f t="shared" ref="AN135:AN136" si="382">ROUND((Z135+AE135+AF135+AG135+AJ135)*33.8%,0)</f>
        <v>0</v>
      </c>
      <c r="AO135" s="34">
        <f>ROUND((Z135+AE135)*1%,0)</f>
        <v>0</v>
      </c>
      <c r="AP135" s="34"/>
      <c r="AQ135" s="34"/>
      <c r="AR135" s="34"/>
      <c r="AS135" s="34">
        <f>AP135+AQ135+AR135</f>
        <v>0</v>
      </c>
      <c r="AT135" s="20">
        <f>[1]OON!BB135</f>
        <v>0</v>
      </c>
      <c r="AU135" s="20">
        <f>[1]OON!BC135</f>
        <v>0</v>
      </c>
      <c r="AV135" s="35"/>
      <c r="AW135" s="35"/>
      <c r="AX135" s="35"/>
      <c r="AY135" s="35"/>
      <c r="AZ135" s="35"/>
      <c r="BA135" s="35"/>
      <c r="BB135" s="35"/>
      <c r="BC135" s="35">
        <f>AT135+AV135+AW135+AZ135+BB135+AX135</f>
        <v>0</v>
      </c>
      <c r="BD135" s="35">
        <f>AU135+BA135+AY135</f>
        <v>0</v>
      </c>
      <c r="BE135" s="35">
        <f>BC135+BD135</f>
        <v>0</v>
      </c>
      <c r="BF135" s="19">
        <f t="shared" ref="BF135:BF136" si="383">BG135+BH135+BI135+BJ135+BK135+BL135+BM135</f>
        <v>60800705</v>
      </c>
      <c r="BG135" s="19">
        <f t="shared" ref="BG135:BG136" si="384">I135+Z135</f>
        <v>39976122</v>
      </c>
      <c r="BH135" s="19">
        <f t="shared" ref="BH135:BH136" si="385">J135+AE135</f>
        <v>4772888</v>
      </c>
      <c r="BI135" s="19">
        <f t="shared" ref="BI135:BI136" si="386">K135+AI135</f>
        <v>20000</v>
      </c>
      <c r="BJ135" s="19">
        <f t="shared" ref="BJ135:BJ136" si="387">L135+AL135</f>
        <v>80000</v>
      </c>
      <c r="BK135" s="19">
        <f t="shared" ref="BK135:BL136" si="388">M135+AN135</f>
        <v>15158965</v>
      </c>
      <c r="BL135" s="19">
        <f t="shared" si="388"/>
        <v>447490</v>
      </c>
      <c r="BM135" s="20">
        <f t="shared" ref="BM135:BM136" si="389">O135+AS135</f>
        <v>345240</v>
      </c>
      <c r="BN135" s="20">
        <f t="shared" ref="BN135:BN136" si="390">BO135+BP135</f>
        <v>68.811400000000006</v>
      </c>
      <c r="BO135" s="20">
        <f t="shared" ref="BO135:BP136" si="391">Q135+BC135</f>
        <v>55.327100000000002</v>
      </c>
      <c r="BP135" s="20">
        <f t="shared" si="391"/>
        <v>13.484299999999999</v>
      </c>
    </row>
    <row r="136" spans="1:68" outlineLevel="2">
      <c r="A136" s="16">
        <v>1442</v>
      </c>
      <c r="B136" s="13">
        <v>600010686</v>
      </c>
      <c r="C136" s="17">
        <v>555053</v>
      </c>
      <c r="D136" s="18" t="s">
        <v>113</v>
      </c>
      <c r="E136" s="21">
        <v>3123</v>
      </c>
      <c r="F136" s="21" t="s">
        <v>45</v>
      </c>
      <c r="G136" s="21" t="s">
        <v>46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20">
        <v>0</v>
      </c>
      <c r="Q136" s="20">
        <v>0</v>
      </c>
      <c r="R136" s="20">
        <v>0</v>
      </c>
      <c r="S136" s="19">
        <f>[1]OON!AW136</f>
        <v>0</v>
      </c>
      <c r="T136" s="50"/>
      <c r="U136" s="50"/>
      <c r="V136" s="50"/>
      <c r="W136" s="50"/>
      <c r="X136" s="50"/>
      <c r="Y136" s="50"/>
      <c r="Z136" s="19">
        <f>SUM(S136:Y136)</f>
        <v>0</v>
      </c>
      <c r="AA136" s="19">
        <f>[1]OON!AX136*-1</f>
        <v>0</v>
      </c>
      <c r="AB136" s="50"/>
      <c r="AC136" s="50"/>
      <c r="AD136" s="50"/>
      <c r="AE136" s="19">
        <f>SUM(AA136:AD136)</f>
        <v>0</v>
      </c>
      <c r="AF136" s="19"/>
      <c r="AG136" s="19">
        <f>[1]OON!AW136</f>
        <v>0</v>
      </c>
      <c r="AH136" s="19">
        <f>[1]OON!AR136</f>
        <v>0</v>
      </c>
      <c r="AI136" s="19">
        <f>SUM(AF136:AH136)</f>
        <v>0</v>
      </c>
      <c r="AJ136" s="19">
        <f>[1]OON!AX136</f>
        <v>0</v>
      </c>
      <c r="AK136" s="19"/>
      <c r="AL136" s="19">
        <f>SUM(AJ136:AK136)</f>
        <v>0</v>
      </c>
      <c r="AM136" s="19">
        <f>Z136+AE136+AI136+AL136</f>
        <v>0</v>
      </c>
      <c r="AN136" s="19">
        <f t="shared" si="382"/>
        <v>0</v>
      </c>
      <c r="AO136" s="19">
        <f>ROUND((Z136+AE136)*1%,0)</f>
        <v>0</v>
      </c>
      <c r="AP136" s="50"/>
      <c r="AQ136" s="50"/>
      <c r="AR136" s="50"/>
      <c r="AS136" s="19">
        <f>AP136+AQ136+AR136</f>
        <v>0</v>
      </c>
      <c r="AT136" s="20"/>
      <c r="AU136" s="20"/>
      <c r="AV136" s="20"/>
      <c r="AW136" s="20"/>
      <c r="AX136" s="20"/>
      <c r="AY136" s="20"/>
      <c r="AZ136" s="20"/>
      <c r="BA136" s="20"/>
      <c r="BB136" s="20"/>
      <c r="BC136" s="20">
        <f>AT136+AV136+AW136+AZ136+BB136+AX136</f>
        <v>0</v>
      </c>
      <c r="BD136" s="20">
        <f>AU136+BA136+AY136</f>
        <v>0</v>
      </c>
      <c r="BE136" s="20">
        <f>BC136+BD136</f>
        <v>0</v>
      </c>
      <c r="BF136" s="19">
        <f t="shared" si="383"/>
        <v>0</v>
      </c>
      <c r="BG136" s="19">
        <f t="shared" si="384"/>
        <v>0</v>
      </c>
      <c r="BH136" s="19">
        <f t="shared" si="385"/>
        <v>0</v>
      </c>
      <c r="BI136" s="19">
        <f t="shared" si="386"/>
        <v>0</v>
      </c>
      <c r="BJ136" s="19">
        <f t="shared" si="387"/>
        <v>0</v>
      </c>
      <c r="BK136" s="19">
        <f t="shared" si="388"/>
        <v>0</v>
      </c>
      <c r="BL136" s="19">
        <f t="shared" si="388"/>
        <v>0</v>
      </c>
      <c r="BM136" s="20">
        <f t="shared" si="389"/>
        <v>0</v>
      </c>
      <c r="BN136" s="20">
        <f t="shared" si="390"/>
        <v>0</v>
      </c>
      <c r="BO136" s="20">
        <f t="shared" si="391"/>
        <v>0</v>
      </c>
      <c r="BP136" s="20">
        <f t="shared" si="391"/>
        <v>0</v>
      </c>
    </row>
    <row r="137" spans="1:68" outlineLevel="1">
      <c r="A137" s="22"/>
      <c r="B137" s="23"/>
      <c r="C137" s="24"/>
      <c r="D137" s="25" t="s">
        <v>114</v>
      </c>
      <c r="E137" s="26"/>
      <c r="F137" s="26"/>
      <c r="G137" s="26"/>
      <c r="H137" s="27">
        <v>60800705</v>
      </c>
      <c r="I137" s="27">
        <v>39976122</v>
      </c>
      <c r="J137" s="27">
        <v>4772888</v>
      </c>
      <c r="K137" s="27">
        <v>20000</v>
      </c>
      <c r="L137" s="27">
        <v>80000</v>
      </c>
      <c r="M137" s="27">
        <v>15158965</v>
      </c>
      <c r="N137" s="27">
        <v>447490</v>
      </c>
      <c r="O137" s="27">
        <v>345240</v>
      </c>
      <c r="P137" s="28">
        <v>68.811400000000006</v>
      </c>
      <c r="Q137" s="28">
        <v>55.327100000000002</v>
      </c>
      <c r="R137" s="28">
        <v>13.484299999999999</v>
      </c>
      <c r="S137" s="27">
        <f t="shared" ref="S137:AM137" si="392">SUM(S135:S136)</f>
        <v>0</v>
      </c>
      <c r="T137" s="51">
        <f t="shared" si="392"/>
        <v>0</v>
      </c>
      <c r="U137" s="51">
        <f t="shared" si="392"/>
        <v>0</v>
      </c>
      <c r="V137" s="51">
        <f t="shared" si="392"/>
        <v>0</v>
      </c>
      <c r="W137" s="51">
        <f t="shared" si="392"/>
        <v>0</v>
      </c>
      <c r="X137" s="51">
        <f t="shared" si="392"/>
        <v>0</v>
      </c>
      <c r="Y137" s="51">
        <f t="shared" si="392"/>
        <v>0</v>
      </c>
      <c r="Z137" s="27">
        <f t="shared" si="392"/>
        <v>0</v>
      </c>
      <c r="AA137" s="51">
        <f t="shared" si="392"/>
        <v>0</v>
      </c>
      <c r="AB137" s="51">
        <f t="shared" si="392"/>
        <v>0</v>
      </c>
      <c r="AC137" s="51">
        <f t="shared" si="392"/>
        <v>0</v>
      </c>
      <c r="AD137" s="51">
        <f t="shared" si="392"/>
        <v>0</v>
      </c>
      <c r="AE137" s="27">
        <f t="shared" si="392"/>
        <v>0</v>
      </c>
      <c r="AF137" s="27">
        <f t="shared" si="392"/>
        <v>0</v>
      </c>
      <c r="AG137" s="27">
        <f t="shared" si="392"/>
        <v>0</v>
      </c>
      <c r="AH137" s="27">
        <f t="shared" si="392"/>
        <v>0</v>
      </c>
      <c r="AI137" s="27">
        <f t="shared" si="392"/>
        <v>0</v>
      </c>
      <c r="AJ137" s="27">
        <f t="shared" si="392"/>
        <v>0</v>
      </c>
      <c r="AK137" s="27">
        <f t="shared" si="392"/>
        <v>0</v>
      </c>
      <c r="AL137" s="27">
        <f t="shared" si="392"/>
        <v>0</v>
      </c>
      <c r="AM137" s="27">
        <f t="shared" si="392"/>
        <v>0</v>
      </c>
      <c r="AN137" s="27">
        <f t="shared" ref="AN137:BP137" si="393">SUM(AN135:AN136)</f>
        <v>0</v>
      </c>
      <c r="AO137" s="27">
        <f t="shared" si="393"/>
        <v>0</v>
      </c>
      <c r="AP137" s="51">
        <f t="shared" si="393"/>
        <v>0</v>
      </c>
      <c r="AQ137" s="51">
        <f t="shared" si="393"/>
        <v>0</v>
      </c>
      <c r="AR137" s="51">
        <f t="shared" si="393"/>
        <v>0</v>
      </c>
      <c r="AS137" s="27">
        <f t="shared" si="393"/>
        <v>0</v>
      </c>
      <c r="AT137" s="28">
        <f t="shared" si="393"/>
        <v>0</v>
      </c>
      <c r="AU137" s="28">
        <f t="shared" si="393"/>
        <v>0</v>
      </c>
      <c r="AV137" s="28">
        <f t="shared" si="393"/>
        <v>0</v>
      </c>
      <c r="AW137" s="28">
        <f t="shared" si="393"/>
        <v>0</v>
      </c>
      <c r="AX137" s="28">
        <f t="shared" si="393"/>
        <v>0</v>
      </c>
      <c r="AY137" s="28">
        <f t="shared" si="393"/>
        <v>0</v>
      </c>
      <c r="AZ137" s="28">
        <f t="shared" si="393"/>
        <v>0</v>
      </c>
      <c r="BA137" s="28">
        <f t="shared" si="393"/>
        <v>0</v>
      </c>
      <c r="BB137" s="28">
        <f t="shared" si="393"/>
        <v>0</v>
      </c>
      <c r="BC137" s="28">
        <f t="shared" si="393"/>
        <v>0</v>
      </c>
      <c r="BD137" s="28">
        <f t="shared" si="393"/>
        <v>0</v>
      </c>
      <c r="BE137" s="28">
        <f t="shared" si="393"/>
        <v>0</v>
      </c>
      <c r="BF137" s="27">
        <f t="shared" si="393"/>
        <v>60800705</v>
      </c>
      <c r="BG137" s="27">
        <f t="shared" si="393"/>
        <v>39976122</v>
      </c>
      <c r="BH137" s="27">
        <f t="shared" si="393"/>
        <v>4772888</v>
      </c>
      <c r="BI137" s="27">
        <f t="shared" si="393"/>
        <v>20000</v>
      </c>
      <c r="BJ137" s="27">
        <f t="shared" si="393"/>
        <v>80000</v>
      </c>
      <c r="BK137" s="27">
        <f t="shared" si="393"/>
        <v>15158965</v>
      </c>
      <c r="BL137" s="28">
        <f t="shared" si="393"/>
        <v>447490</v>
      </c>
      <c r="BM137" s="28">
        <f t="shared" si="393"/>
        <v>345240</v>
      </c>
      <c r="BN137" s="28">
        <f t="shared" si="393"/>
        <v>68.811400000000006</v>
      </c>
      <c r="BO137" s="28">
        <f t="shared" si="393"/>
        <v>55.327100000000002</v>
      </c>
      <c r="BP137" s="28">
        <f t="shared" si="393"/>
        <v>13.484299999999999</v>
      </c>
    </row>
    <row r="138" spans="1:68" outlineLevel="2">
      <c r="A138" s="29">
        <v>1443</v>
      </c>
      <c r="B138" s="30">
        <v>600170918</v>
      </c>
      <c r="C138" s="31">
        <v>15043151</v>
      </c>
      <c r="D138" s="32" t="s">
        <v>115</v>
      </c>
      <c r="E138" s="33">
        <v>3122</v>
      </c>
      <c r="F138" s="33" t="s">
        <v>71</v>
      </c>
      <c r="G138" s="33" t="s">
        <v>44</v>
      </c>
      <c r="H138" s="34">
        <v>32225479</v>
      </c>
      <c r="I138" s="34">
        <v>21313777</v>
      </c>
      <c r="J138" s="34">
        <v>2158058</v>
      </c>
      <c r="K138" s="34">
        <v>311960</v>
      </c>
      <c r="L138" s="34">
        <v>8000</v>
      </c>
      <c r="M138" s="34">
        <v>8041626</v>
      </c>
      <c r="N138" s="34">
        <v>234718</v>
      </c>
      <c r="O138" s="34">
        <v>157340</v>
      </c>
      <c r="P138" s="35">
        <v>39.672199999999997</v>
      </c>
      <c r="Q138" s="35">
        <v>33.880499999999998</v>
      </c>
      <c r="R138" s="35">
        <v>5.7917000000000005</v>
      </c>
      <c r="S138" s="19">
        <f>[1]OON!AW138</f>
        <v>0</v>
      </c>
      <c r="T138" s="52"/>
      <c r="U138" s="52"/>
      <c r="V138" s="52"/>
      <c r="W138" s="52"/>
      <c r="X138" s="52"/>
      <c r="Y138" s="34"/>
      <c r="Z138" s="34">
        <f>SUM(S138:Y138)</f>
        <v>0</v>
      </c>
      <c r="AA138" s="19">
        <f>[1]OON!AX138*-1</f>
        <v>0</v>
      </c>
      <c r="AB138" s="34"/>
      <c r="AC138" s="34"/>
      <c r="AD138" s="34"/>
      <c r="AE138" s="34">
        <f>SUM(AA138:AD138)</f>
        <v>0</v>
      </c>
      <c r="AF138" s="19"/>
      <c r="AG138" s="19">
        <f>[1]OON!AW138</f>
        <v>0</v>
      </c>
      <c r="AH138" s="19">
        <f>[1]OON!AR138</f>
        <v>0</v>
      </c>
      <c r="AI138" s="34">
        <f>SUM(AF138:AH138)</f>
        <v>0</v>
      </c>
      <c r="AJ138" s="19">
        <f>[1]OON!AX138</f>
        <v>0</v>
      </c>
      <c r="AK138" s="19"/>
      <c r="AL138" s="34">
        <f>SUM(AJ138:AK138)</f>
        <v>0</v>
      </c>
      <c r="AM138" s="34">
        <f>Z138+AE138+AI138+AL138</f>
        <v>0</v>
      </c>
      <c r="AN138" s="19">
        <f t="shared" ref="AN138:AN142" si="394">ROUND((Z138+AE138+AF138+AG138+AJ138)*33.8%,0)</f>
        <v>0</v>
      </c>
      <c r="AO138" s="34">
        <f>ROUND((Z138+AE138)*1%,0)</f>
        <v>0</v>
      </c>
      <c r="AP138" s="52"/>
      <c r="AQ138" s="52"/>
      <c r="AR138" s="52"/>
      <c r="AS138" s="34">
        <f>AP138+AQ138+AR138</f>
        <v>0</v>
      </c>
      <c r="AT138" s="20">
        <f>[1]OON!BB138</f>
        <v>0</v>
      </c>
      <c r="AU138" s="20">
        <f>[1]OON!BC138</f>
        <v>0</v>
      </c>
      <c r="AV138" s="35"/>
      <c r="AW138" s="35"/>
      <c r="AX138" s="35"/>
      <c r="AY138" s="35"/>
      <c r="AZ138" s="35"/>
      <c r="BA138" s="35"/>
      <c r="BB138" s="35"/>
      <c r="BC138" s="35">
        <f>AT138+AV138+AW138+AZ138+BB138+AX138</f>
        <v>0</v>
      </c>
      <c r="BD138" s="35">
        <f>AU138+BA138+AY138</f>
        <v>0</v>
      </c>
      <c r="BE138" s="35">
        <f>BC138+BD138</f>
        <v>0</v>
      </c>
      <c r="BF138" s="19">
        <f t="shared" ref="BF138:BF142" si="395">BG138+BH138+BI138+BJ138+BK138+BL138+BM138</f>
        <v>32225479</v>
      </c>
      <c r="BG138" s="19">
        <f t="shared" ref="BG138:BG142" si="396">I138+Z138</f>
        <v>21313777</v>
      </c>
      <c r="BH138" s="19">
        <f t="shared" ref="BH138:BH142" si="397">J138+AE138</f>
        <v>2158058</v>
      </c>
      <c r="BI138" s="19">
        <f t="shared" ref="BI138:BI142" si="398">K138+AI138</f>
        <v>311960</v>
      </c>
      <c r="BJ138" s="19">
        <f t="shared" ref="BJ138:BJ142" si="399">L138+AL138</f>
        <v>8000</v>
      </c>
      <c r="BK138" s="19">
        <f t="shared" ref="BK138:BL142" si="400">M138+AN138</f>
        <v>8041626</v>
      </c>
      <c r="BL138" s="19">
        <f t="shared" si="400"/>
        <v>234718</v>
      </c>
      <c r="BM138" s="20">
        <f t="shared" ref="BM138:BM142" si="401">O138+AS138</f>
        <v>157340</v>
      </c>
      <c r="BN138" s="20">
        <f t="shared" ref="BN138:BN142" si="402">BO138+BP138</f>
        <v>39.672199999999997</v>
      </c>
      <c r="BO138" s="20">
        <f t="shared" ref="BO138:BP142" si="403">Q138+BC138</f>
        <v>33.880499999999998</v>
      </c>
      <c r="BP138" s="20">
        <f t="shared" si="403"/>
        <v>5.7917000000000005</v>
      </c>
    </row>
    <row r="139" spans="1:68" outlineLevel="2">
      <c r="A139" s="16">
        <v>1443</v>
      </c>
      <c r="B139" s="13">
        <v>600170918</v>
      </c>
      <c r="C139" s="17">
        <v>15043151</v>
      </c>
      <c r="D139" s="18" t="s">
        <v>115</v>
      </c>
      <c r="E139" s="13">
        <v>3122</v>
      </c>
      <c r="F139" s="13" t="s">
        <v>45</v>
      </c>
      <c r="G139" s="17" t="s">
        <v>46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20">
        <v>0</v>
      </c>
      <c r="Q139" s="20">
        <v>0</v>
      </c>
      <c r="R139" s="20">
        <v>0</v>
      </c>
      <c r="S139" s="19">
        <f>[1]OON!AW139</f>
        <v>0</v>
      </c>
      <c r="T139" s="50"/>
      <c r="U139" s="50"/>
      <c r="V139" s="50"/>
      <c r="W139" s="50"/>
      <c r="X139" s="50"/>
      <c r="Y139" s="50"/>
      <c r="Z139" s="19">
        <f>SUM(S139:Y139)</f>
        <v>0</v>
      </c>
      <c r="AA139" s="19">
        <f>[1]OON!AX139*-1</f>
        <v>0</v>
      </c>
      <c r="AB139" s="50"/>
      <c r="AC139" s="50"/>
      <c r="AD139" s="50"/>
      <c r="AE139" s="19">
        <f>SUM(AA139:AD139)</f>
        <v>0</v>
      </c>
      <c r="AF139" s="19"/>
      <c r="AG139" s="19">
        <f>[1]OON!AW139</f>
        <v>0</v>
      </c>
      <c r="AH139" s="19">
        <f>[1]OON!AR139</f>
        <v>0</v>
      </c>
      <c r="AI139" s="19">
        <f>SUM(AF139:AH139)</f>
        <v>0</v>
      </c>
      <c r="AJ139" s="19">
        <f>[1]OON!AX139</f>
        <v>0</v>
      </c>
      <c r="AK139" s="19"/>
      <c r="AL139" s="19">
        <f>SUM(AJ139:AK139)</f>
        <v>0</v>
      </c>
      <c r="AM139" s="19">
        <f>Z139+AE139+AI139+AL139</f>
        <v>0</v>
      </c>
      <c r="AN139" s="19">
        <f t="shared" si="394"/>
        <v>0</v>
      </c>
      <c r="AO139" s="19">
        <f>ROUND((Z139+AE139)*1%,0)</f>
        <v>0</v>
      </c>
      <c r="AP139" s="50"/>
      <c r="AQ139" s="50"/>
      <c r="AR139" s="50"/>
      <c r="AS139" s="19">
        <f>AP139+AQ139+AR139</f>
        <v>0</v>
      </c>
      <c r="AT139" s="20"/>
      <c r="AU139" s="20"/>
      <c r="AV139" s="20"/>
      <c r="AW139" s="20"/>
      <c r="AX139" s="20"/>
      <c r="AY139" s="20"/>
      <c r="AZ139" s="20"/>
      <c r="BA139" s="20"/>
      <c r="BB139" s="20"/>
      <c r="BC139" s="20">
        <f>AT139+AV139+AW139+AZ139+BB139+AX139</f>
        <v>0</v>
      </c>
      <c r="BD139" s="20">
        <f>AU139+BA139+AY139</f>
        <v>0</v>
      </c>
      <c r="BE139" s="20">
        <f>BC139+BD139</f>
        <v>0</v>
      </c>
      <c r="BF139" s="19">
        <f t="shared" si="395"/>
        <v>0</v>
      </c>
      <c r="BG139" s="19">
        <f t="shared" si="396"/>
        <v>0</v>
      </c>
      <c r="BH139" s="19">
        <f t="shared" si="397"/>
        <v>0</v>
      </c>
      <c r="BI139" s="19">
        <f t="shared" si="398"/>
        <v>0</v>
      </c>
      <c r="BJ139" s="19">
        <f t="shared" si="399"/>
        <v>0</v>
      </c>
      <c r="BK139" s="19">
        <f t="shared" si="400"/>
        <v>0</v>
      </c>
      <c r="BL139" s="19">
        <f t="shared" si="400"/>
        <v>0</v>
      </c>
      <c r="BM139" s="20">
        <f t="shared" si="401"/>
        <v>0</v>
      </c>
      <c r="BN139" s="20">
        <f t="shared" si="402"/>
        <v>0</v>
      </c>
      <c r="BO139" s="20">
        <f t="shared" si="403"/>
        <v>0</v>
      </c>
      <c r="BP139" s="20">
        <f t="shared" si="403"/>
        <v>0</v>
      </c>
    </row>
    <row r="140" spans="1:68" outlineLevel="2">
      <c r="A140" s="16">
        <v>1443</v>
      </c>
      <c r="B140" s="13">
        <v>600170918</v>
      </c>
      <c r="C140" s="17">
        <v>15043151</v>
      </c>
      <c r="D140" s="18" t="s">
        <v>115</v>
      </c>
      <c r="E140" s="21">
        <v>3141</v>
      </c>
      <c r="F140" s="21" t="s">
        <v>47</v>
      </c>
      <c r="G140" s="21" t="s">
        <v>46</v>
      </c>
      <c r="H140" s="19">
        <v>980003</v>
      </c>
      <c r="I140" s="19">
        <v>0</v>
      </c>
      <c r="J140" s="19">
        <v>638695</v>
      </c>
      <c r="K140" s="19">
        <v>0</v>
      </c>
      <c r="L140" s="19">
        <v>84000</v>
      </c>
      <c r="M140" s="19">
        <v>244271</v>
      </c>
      <c r="N140" s="19">
        <v>6387</v>
      </c>
      <c r="O140" s="19">
        <v>6650</v>
      </c>
      <c r="P140" s="20">
        <v>1.9199999999999997</v>
      </c>
      <c r="Q140" s="20">
        <v>0</v>
      </c>
      <c r="R140" s="20">
        <v>1.9199999999999997</v>
      </c>
      <c r="S140" s="19">
        <f>[1]OON!AW140</f>
        <v>0</v>
      </c>
      <c r="T140" s="50"/>
      <c r="U140" s="50"/>
      <c r="V140" s="50"/>
      <c r="W140" s="50"/>
      <c r="X140" s="50"/>
      <c r="Y140" s="50"/>
      <c r="Z140" s="19">
        <f>SUM(S140:Y140)</f>
        <v>0</v>
      </c>
      <c r="AA140" s="19">
        <f>[1]OON!AX140*-1</f>
        <v>0</v>
      </c>
      <c r="AB140" s="50"/>
      <c r="AC140" s="50"/>
      <c r="AD140" s="50"/>
      <c r="AE140" s="19">
        <f>SUM(AA140:AD140)</f>
        <v>0</v>
      </c>
      <c r="AF140" s="19"/>
      <c r="AG140" s="19">
        <f>[1]OON!AW140</f>
        <v>0</v>
      </c>
      <c r="AH140" s="19">
        <f>[1]OON!AR140</f>
        <v>0</v>
      </c>
      <c r="AI140" s="19">
        <f>SUM(AF140:AH140)</f>
        <v>0</v>
      </c>
      <c r="AJ140" s="19">
        <f>[1]OON!AX140</f>
        <v>0</v>
      </c>
      <c r="AK140" s="19"/>
      <c r="AL140" s="19">
        <f>SUM(AJ140:AK140)</f>
        <v>0</v>
      </c>
      <c r="AM140" s="19">
        <f>Z140+AE140+AI140+AL140</f>
        <v>0</v>
      </c>
      <c r="AN140" s="19">
        <f t="shared" si="394"/>
        <v>0</v>
      </c>
      <c r="AO140" s="19">
        <f>ROUND((Z140+AE140)*1%,0)</f>
        <v>0</v>
      </c>
      <c r="AP140" s="50"/>
      <c r="AQ140" s="50"/>
      <c r="AR140" s="50"/>
      <c r="AS140" s="19">
        <f>AP140+AQ140+AR140</f>
        <v>0</v>
      </c>
      <c r="AT140" s="20"/>
      <c r="AU140" s="20">
        <f>[1]OON!BC140</f>
        <v>0</v>
      </c>
      <c r="AV140" s="20"/>
      <c r="AW140" s="20"/>
      <c r="AX140" s="20"/>
      <c r="AY140" s="20"/>
      <c r="AZ140" s="20"/>
      <c r="BA140" s="20"/>
      <c r="BB140" s="20"/>
      <c r="BC140" s="20">
        <f>AT140+AV140+AW140+AZ140+BB140+AX140</f>
        <v>0</v>
      </c>
      <c r="BD140" s="20">
        <f>AU140+BA140+AY140</f>
        <v>0</v>
      </c>
      <c r="BE140" s="20">
        <f>BC140+BD140</f>
        <v>0</v>
      </c>
      <c r="BF140" s="19">
        <f t="shared" si="395"/>
        <v>980003</v>
      </c>
      <c r="BG140" s="19">
        <f t="shared" si="396"/>
        <v>0</v>
      </c>
      <c r="BH140" s="19">
        <f t="shared" si="397"/>
        <v>638695</v>
      </c>
      <c r="BI140" s="19">
        <f t="shared" si="398"/>
        <v>0</v>
      </c>
      <c r="BJ140" s="19">
        <f t="shared" si="399"/>
        <v>84000</v>
      </c>
      <c r="BK140" s="19">
        <f t="shared" si="400"/>
        <v>244271</v>
      </c>
      <c r="BL140" s="19">
        <f t="shared" si="400"/>
        <v>6387</v>
      </c>
      <c r="BM140" s="20">
        <f t="shared" si="401"/>
        <v>6650</v>
      </c>
      <c r="BN140" s="20">
        <f t="shared" si="402"/>
        <v>1.9199999999999997</v>
      </c>
      <c r="BO140" s="20">
        <f t="shared" si="403"/>
        <v>0</v>
      </c>
      <c r="BP140" s="20">
        <f t="shared" si="403"/>
        <v>1.9199999999999997</v>
      </c>
    </row>
    <row r="141" spans="1:68" outlineLevel="2">
      <c r="A141" s="16">
        <v>1443</v>
      </c>
      <c r="B141" s="13">
        <v>600170918</v>
      </c>
      <c r="C141" s="17">
        <v>15043151</v>
      </c>
      <c r="D141" s="18" t="s">
        <v>115</v>
      </c>
      <c r="E141" s="13">
        <v>3141</v>
      </c>
      <c r="F141" s="13" t="s">
        <v>47</v>
      </c>
      <c r="G141" s="17" t="s">
        <v>46</v>
      </c>
      <c r="H141" s="19">
        <v>867190</v>
      </c>
      <c r="I141" s="19">
        <v>0</v>
      </c>
      <c r="J141" s="19">
        <v>610241</v>
      </c>
      <c r="K141" s="19">
        <v>0</v>
      </c>
      <c r="L141" s="19">
        <v>30000</v>
      </c>
      <c r="M141" s="19">
        <v>216401</v>
      </c>
      <c r="N141" s="19">
        <v>6102</v>
      </c>
      <c r="O141" s="19">
        <v>4446</v>
      </c>
      <c r="P141" s="20">
        <v>1.8299999999999998</v>
      </c>
      <c r="Q141" s="20">
        <v>0</v>
      </c>
      <c r="R141" s="20">
        <v>1.8299999999999998</v>
      </c>
      <c r="S141" s="19">
        <f>[1]OON!AW141</f>
        <v>0</v>
      </c>
      <c r="T141" s="50"/>
      <c r="U141" s="50"/>
      <c r="V141" s="50"/>
      <c r="W141" s="50"/>
      <c r="X141" s="50"/>
      <c r="Y141" s="50"/>
      <c r="Z141" s="19">
        <f>SUM(S141:Y141)</f>
        <v>0</v>
      </c>
      <c r="AA141" s="19">
        <f>[1]OON!AX141*-1</f>
        <v>0</v>
      </c>
      <c r="AB141" s="50"/>
      <c r="AC141" s="50"/>
      <c r="AD141" s="50"/>
      <c r="AE141" s="19">
        <f>SUM(AA141:AD141)</f>
        <v>0</v>
      </c>
      <c r="AF141" s="19"/>
      <c r="AG141" s="19">
        <f>[1]OON!AW141</f>
        <v>0</v>
      </c>
      <c r="AH141" s="19">
        <f>[1]OON!AR141</f>
        <v>0</v>
      </c>
      <c r="AI141" s="19">
        <f>SUM(AF141:AH141)</f>
        <v>0</v>
      </c>
      <c r="AJ141" s="19">
        <f>[1]OON!AX141</f>
        <v>0</v>
      </c>
      <c r="AK141" s="19"/>
      <c r="AL141" s="19">
        <f>SUM(AJ141:AK141)</f>
        <v>0</v>
      </c>
      <c r="AM141" s="19">
        <f>Z141+AE141+AI141+AL141</f>
        <v>0</v>
      </c>
      <c r="AN141" s="19">
        <f t="shared" si="394"/>
        <v>0</v>
      </c>
      <c r="AO141" s="19">
        <f>ROUND((Z141+AE141)*1%,0)</f>
        <v>0</v>
      </c>
      <c r="AP141" s="50"/>
      <c r="AQ141" s="50"/>
      <c r="AR141" s="50"/>
      <c r="AS141" s="19">
        <f>AP141+AQ141+AR141</f>
        <v>0</v>
      </c>
      <c r="AT141" s="20"/>
      <c r="AU141" s="20">
        <f>[1]OON!BC141</f>
        <v>0</v>
      </c>
      <c r="AV141" s="20"/>
      <c r="AW141" s="20"/>
      <c r="AX141" s="20"/>
      <c r="AY141" s="20"/>
      <c r="AZ141" s="20"/>
      <c r="BA141" s="20"/>
      <c r="BB141" s="20"/>
      <c r="BC141" s="20">
        <f>AT141+AV141+AW141+AZ141+BB141+AX141</f>
        <v>0</v>
      </c>
      <c r="BD141" s="20">
        <f>AU141+BA141+AY141</f>
        <v>0</v>
      </c>
      <c r="BE141" s="20">
        <f>BC141+BD141</f>
        <v>0</v>
      </c>
      <c r="BF141" s="19">
        <f t="shared" si="395"/>
        <v>867190</v>
      </c>
      <c r="BG141" s="19">
        <f t="shared" si="396"/>
        <v>0</v>
      </c>
      <c r="BH141" s="19">
        <f t="shared" si="397"/>
        <v>610241</v>
      </c>
      <c r="BI141" s="19">
        <f t="shared" si="398"/>
        <v>0</v>
      </c>
      <c r="BJ141" s="19">
        <f t="shared" si="399"/>
        <v>30000</v>
      </c>
      <c r="BK141" s="19">
        <f t="shared" si="400"/>
        <v>216401</v>
      </c>
      <c r="BL141" s="19">
        <f t="shared" si="400"/>
        <v>6102</v>
      </c>
      <c r="BM141" s="20">
        <f t="shared" si="401"/>
        <v>4446</v>
      </c>
      <c r="BN141" s="20">
        <f t="shared" si="402"/>
        <v>1.8299999999999998</v>
      </c>
      <c r="BO141" s="20">
        <f t="shared" si="403"/>
        <v>0</v>
      </c>
      <c r="BP141" s="20">
        <f t="shared" si="403"/>
        <v>1.8299999999999998</v>
      </c>
    </row>
    <row r="142" spans="1:68" outlineLevel="2">
      <c r="A142" s="16">
        <v>1443</v>
      </c>
      <c r="B142" s="13">
        <v>600170918</v>
      </c>
      <c r="C142" s="17">
        <v>15043151</v>
      </c>
      <c r="D142" s="18" t="s">
        <v>115</v>
      </c>
      <c r="E142" s="13">
        <v>3147</v>
      </c>
      <c r="F142" s="13" t="s">
        <v>66</v>
      </c>
      <c r="G142" s="17" t="s">
        <v>46</v>
      </c>
      <c r="H142" s="19">
        <v>3694073</v>
      </c>
      <c r="I142" s="19">
        <v>2321574</v>
      </c>
      <c r="J142" s="19">
        <v>355466</v>
      </c>
      <c r="K142" s="19">
        <v>32200</v>
      </c>
      <c r="L142" s="19">
        <v>20000</v>
      </c>
      <c r="M142" s="19">
        <v>922483</v>
      </c>
      <c r="N142" s="19">
        <v>26770</v>
      </c>
      <c r="O142" s="19">
        <v>15580</v>
      </c>
      <c r="P142" s="20">
        <v>5.77</v>
      </c>
      <c r="Q142" s="20">
        <v>4.5</v>
      </c>
      <c r="R142" s="20">
        <v>1.27</v>
      </c>
      <c r="S142" s="19">
        <f>[1]OON!AW142</f>
        <v>0</v>
      </c>
      <c r="T142" s="50"/>
      <c r="U142" s="50"/>
      <c r="V142" s="50"/>
      <c r="W142" s="50"/>
      <c r="X142" s="50"/>
      <c r="Y142" s="50"/>
      <c r="Z142" s="19">
        <f>SUM(S142:Y142)</f>
        <v>0</v>
      </c>
      <c r="AA142" s="19">
        <f>[1]OON!AX142*-1</f>
        <v>0</v>
      </c>
      <c r="AB142" s="50"/>
      <c r="AC142" s="50"/>
      <c r="AD142" s="50"/>
      <c r="AE142" s="19">
        <f>SUM(AA142:AD142)</f>
        <v>0</v>
      </c>
      <c r="AF142" s="19"/>
      <c r="AG142" s="19">
        <f>[1]OON!AW142</f>
        <v>0</v>
      </c>
      <c r="AH142" s="19">
        <f>[1]OON!AR142</f>
        <v>0</v>
      </c>
      <c r="AI142" s="19">
        <f>SUM(AF142:AH142)</f>
        <v>0</v>
      </c>
      <c r="AJ142" s="19">
        <f>[1]OON!AX142</f>
        <v>0</v>
      </c>
      <c r="AK142" s="19"/>
      <c r="AL142" s="19">
        <f>SUM(AJ142:AK142)</f>
        <v>0</v>
      </c>
      <c r="AM142" s="19">
        <f>Z142+AE142+AI142+AL142</f>
        <v>0</v>
      </c>
      <c r="AN142" s="19">
        <f t="shared" si="394"/>
        <v>0</v>
      </c>
      <c r="AO142" s="19">
        <f>ROUND((Z142+AE142)*1%,0)</f>
        <v>0</v>
      </c>
      <c r="AP142" s="50"/>
      <c r="AQ142" s="50"/>
      <c r="AR142" s="50"/>
      <c r="AS142" s="19">
        <f>AP142+AQ142+AR142</f>
        <v>0</v>
      </c>
      <c r="AT142" s="20">
        <f>[1]OON!BB142</f>
        <v>0</v>
      </c>
      <c r="AU142" s="20">
        <f>[1]OON!BC142</f>
        <v>0</v>
      </c>
      <c r="AV142" s="20"/>
      <c r="AW142" s="20"/>
      <c r="AX142" s="20"/>
      <c r="AY142" s="20"/>
      <c r="AZ142" s="20"/>
      <c r="BA142" s="20"/>
      <c r="BB142" s="20"/>
      <c r="BC142" s="20">
        <f>AT142+AV142+AW142+AZ142+BB142+AX142</f>
        <v>0</v>
      </c>
      <c r="BD142" s="20">
        <f>AU142+BA142+AY142</f>
        <v>0</v>
      </c>
      <c r="BE142" s="20">
        <f>BC142+BD142</f>
        <v>0</v>
      </c>
      <c r="BF142" s="19">
        <f t="shared" si="395"/>
        <v>3694073</v>
      </c>
      <c r="BG142" s="19">
        <f t="shared" si="396"/>
        <v>2321574</v>
      </c>
      <c r="BH142" s="19">
        <f t="shared" si="397"/>
        <v>355466</v>
      </c>
      <c r="BI142" s="19">
        <f t="shared" si="398"/>
        <v>32200</v>
      </c>
      <c r="BJ142" s="19">
        <f t="shared" si="399"/>
        <v>20000</v>
      </c>
      <c r="BK142" s="19">
        <f t="shared" si="400"/>
        <v>922483</v>
      </c>
      <c r="BL142" s="19">
        <f t="shared" si="400"/>
        <v>26770</v>
      </c>
      <c r="BM142" s="20">
        <f t="shared" si="401"/>
        <v>15580</v>
      </c>
      <c r="BN142" s="20">
        <f t="shared" si="402"/>
        <v>5.77</v>
      </c>
      <c r="BO142" s="20">
        <f t="shared" si="403"/>
        <v>4.5</v>
      </c>
      <c r="BP142" s="20">
        <f t="shared" si="403"/>
        <v>1.27</v>
      </c>
    </row>
    <row r="143" spans="1:68" outlineLevel="1">
      <c r="A143" s="22"/>
      <c r="B143" s="23"/>
      <c r="C143" s="24"/>
      <c r="D143" s="25" t="s">
        <v>116</v>
      </c>
      <c r="E143" s="23"/>
      <c r="F143" s="23"/>
      <c r="G143" s="24"/>
      <c r="H143" s="27">
        <v>37766745</v>
      </c>
      <c r="I143" s="27">
        <v>23635351</v>
      </c>
      <c r="J143" s="27">
        <v>3762460</v>
      </c>
      <c r="K143" s="27">
        <v>344160</v>
      </c>
      <c r="L143" s="27">
        <v>142000</v>
      </c>
      <c r="M143" s="27">
        <v>9424781</v>
      </c>
      <c r="N143" s="27">
        <v>273977</v>
      </c>
      <c r="O143" s="27">
        <v>184016</v>
      </c>
      <c r="P143" s="28">
        <v>49.1922</v>
      </c>
      <c r="Q143" s="28">
        <v>38.380499999999998</v>
      </c>
      <c r="R143" s="28">
        <v>10.8117</v>
      </c>
      <c r="S143" s="27">
        <f t="shared" ref="S143:AM143" si="404">SUM(S138:S142)</f>
        <v>0</v>
      </c>
      <c r="T143" s="51">
        <f t="shared" si="404"/>
        <v>0</v>
      </c>
      <c r="U143" s="51">
        <f t="shared" si="404"/>
        <v>0</v>
      </c>
      <c r="V143" s="51">
        <f t="shared" si="404"/>
        <v>0</v>
      </c>
      <c r="W143" s="51">
        <f t="shared" si="404"/>
        <v>0</v>
      </c>
      <c r="X143" s="51">
        <f t="shared" si="404"/>
        <v>0</v>
      </c>
      <c r="Y143" s="51">
        <f t="shared" si="404"/>
        <v>0</v>
      </c>
      <c r="Z143" s="27">
        <f t="shared" si="404"/>
        <v>0</v>
      </c>
      <c r="AA143" s="51">
        <f t="shared" si="404"/>
        <v>0</v>
      </c>
      <c r="AB143" s="51">
        <f t="shared" si="404"/>
        <v>0</v>
      </c>
      <c r="AC143" s="51">
        <f t="shared" si="404"/>
        <v>0</v>
      </c>
      <c r="AD143" s="51">
        <f t="shared" si="404"/>
        <v>0</v>
      </c>
      <c r="AE143" s="27">
        <f t="shared" si="404"/>
        <v>0</v>
      </c>
      <c r="AF143" s="27">
        <f t="shared" si="404"/>
        <v>0</v>
      </c>
      <c r="AG143" s="27">
        <f t="shared" si="404"/>
        <v>0</v>
      </c>
      <c r="AH143" s="27">
        <f t="shared" si="404"/>
        <v>0</v>
      </c>
      <c r="AI143" s="27">
        <f t="shared" si="404"/>
        <v>0</v>
      </c>
      <c r="AJ143" s="27">
        <f t="shared" si="404"/>
        <v>0</v>
      </c>
      <c r="AK143" s="27">
        <f t="shared" si="404"/>
        <v>0</v>
      </c>
      <c r="AL143" s="27">
        <f t="shared" si="404"/>
        <v>0</v>
      </c>
      <c r="AM143" s="27">
        <f t="shared" si="404"/>
        <v>0</v>
      </c>
      <c r="AN143" s="27">
        <f t="shared" ref="AN143:BP143" si="405">SUM(AN138:AN142)</f>
        <v>0</v>
      </c>
      <c r="AO143" s="27">
        <f t="shared" si="405"/>
        <v>0</v>
      </c>
      <c r="AP143" s="51">
        <f t="shared" si="405"/>
        <v>0</v>
      </c>
      <c r="AQ143" s="51">
        <f t="shared" si="405"/>
        <v>0</v>
      </c>
      <c r="AR143" s="51">
        <f t="shared" si="405"/>
        <v>0</v>
      </c>
      <c r="AS143" s="27">
        <f t="shared" si="405"/>
        <v>0</v>
      </c>
      <c r="AT143" s="28">
        <f t="shared" si="405"/>
        <v>0</v>
      </c>
      <c r="AU143" s="28">
        <f t="shared" si="405"/>
        <v>0</v>
      </c>
      <c r="AV143" s="28">
        <f t="shared" si="405"/>
        <v>0</v>
      </c>
      <c r="AW143" s="28">
        <f t="shared" si="405"/>
        <v>0</v>
      </c>
      <c r="AX143" s="28">
        <f t="shared" si="405"/>
        <v>0</v>
      </c>
      <c r="AY143" s="28">
        <f t="shared" si="405"/>
        <v>0</v>
      </c>
      <c r="AZ143" s="28">
        <f t="shared" si="405"/>
        <v>0</v>
      </c>
      <c r="BA143" s="28">
        <f t="shared" si="405"/>
        <v>0</v>
      </c>
      <c r="BB143" s="28">
        <f t="shared" si="405"/>
        <v>0</v>
      </c>
      <c r="BC143" s="28">
        <f t="shared" si="405"/>
        <v>0</v>
      </c>
      <c r="BD143" s="28">
        <f t="shared" si="405"/>
        <v>0</v>
      </c>
      <c r="BE143" s="28">
        <f t="shared" si="405"/>
        <v>0</v>
      </c>
      <c r="BF143" s="27">
        <f t="shared" si="405"/>
        <v>37766745</v>
      </c>
      <c r="BG143" s="27">
        <f t="shared" si="405"/>
        <v>23635351</v>
      </c>
      <c r="BH143" s="27">
        <f t="shared" si="405"/>
        <v>3762460</v>
      </c>
      <c r="BI143" s="27">
        <f t="shared" si="405"/>
        <v>344160</v>
      </c>
      <c r="BJ143" s="27">
        <f t="shared" si="405"/>
        <v>142000</v>
      </c>
      <c r="BK143" s="27">
        <f t="shared" si="405"/>
        <v>9424781</v>
      </c>
      <c r="BL143" s="28">
        <f t="shared" si="405"/>
        <v>273977</v>
      </c>
      <c r="BM143" s="28">
        <f t="shared" si="405"/>
        <v>184016</v>
      </c>
      <c r="BN143" s="28">
        <f t="shared" si="405"/>
        <v>49.1922</v>
      </c>
      <c r="BO143" s="28">
        <f t="shared" si="405"/>
        <v>38.380499999999998</v>
      </c>
      <c r="BP143" s="28">
        <f t="shared" si="405"/>
        <v>10.8117</v>
      </c>
    </row>
    <row r="144" spans="1:68" outlineLevel="2">
      <c r="A144" s="29">
        <v>1448</v>
      </c>
      <c r="B144" s="30">
        <v>600010678</v>
      </c>
      <c r="C144" s="31">
        <v>82554</v>
      </c>
      <c r="D144" s="32" t="s">
        <v>117</v>
      </c>
      <c r="E144" s="30">
        <v>3123</v>
      </c>
      <c r="F144" s="30" t="s">
        <v>71</v>
      </c>
      <c r="G144" s="30" t="s">
        <v>44</v>
      </c>
      <c r="H144" s="34">
        <v>74256354</v>
      </c>
      <c r="I144" s="34">
        <v>50351308</v>
      </c>
      <c r="J144" s="34">
        <v>4020898</v>
      </c>
      <c r="K144" s="34">
        <v>382860</v>
      </c>
      <c r="L144" s="34">
        <v>232400</v>
      </c>
      <c r="M144" s="34">
        <v>18585764</v>
      </c>
      <c r="N144" s="34">
        <v>543721</v>
      </c>
      <c r="O144" s="34">
        <v>139403</v>
      </c>
      <c r="P144" s="35">
        <v>90.4542</v>
      </c>
      <c r="Q144" s="35">
        <v>79.150099999999995</v>
      </c>
      <c r="R144" s="35">
        <v>11.3041</v>
      </c>
      <c r="S144" s="19">
        <f>[1]OON!AW144</f>
        <v>0</v>
      </c>
      <c r="T144" s="34"/>
      <c r="U144" s="34"/>
      <c r="V144" s="34"/>
      <c r="W144" s="34"/>
      <c r="X144" s="34"/>
      <c r="Y144" s="34"/>
      <c r="Z144" s="34">
        <f>SUM(S144:Y144)</f>
        <v>0</v>
      </c>
      <c r="AA144" s="19">
        <f>[1]OON!AX144*-1</f>
        <v>0</v>
      </c>
      <c r="AB144" s="34"/>
      <c r="AC144" s="34"/>
      <c r="AD144" s="34"/>
      <c r="AE144" s="34">
        <f>SUM(AA144:AD144)</f>
        <v>0</v>
      </c>
      <c r="AF144" s="19"/>
      <c r="AG144" s="19">
        <f>[1]OON!AW144</f>
        <v>0</v>
      </c>
      <c r="AH144" s="19">
        <f>[1]OON!AR144</f>
        <v>0</v>
      </c>
      <c r="AI144" s="34">
        <f>SUM(AF144:AH144)</f>
        <v>0</v>
      </c>
      <c r="AJ144" s="19">
        <f>[1]OON!AX144</f>
        <v>0</v>
      </c>
      <c r="AK144" s="19"/>
      <c r="AL144" s="34">
        <f>SUM(AJ144:AK144)</f>
        <v>0</v>
      </c>
      <c r="AM144" s="34">
        <f>Z144+AE144+AI144+AL144</f>
        <v>0</v>
      </c>
      <c r="AN144" s="19">
        <f t="shared" ref="AN144:AN148" si="406">ROUND((Z144+AE144+AF144+AG144+AJ144)*33.8%,0)</f>
        <v>0</v>
      </c>
      <c r="AO144" s="34">
        <f>ROUND((Z144+AE144)*1%,0)</f>
        <v>0</v>
      </c>
      <c r="AP144" s="34"/>
      <c r="AQ144" s="34"/>
      <c r="AR144" s="34"/>
      <c r="AS144" s="34">
        <f>AP144+AQ144+AR144</f>
        <v>0</v>
      </c>
      <c r="AT144" s="20">
        <f>[1]OON!BB144</f>
        <v>0</v>
      </c>
      <c r="AU144" s="20">
        <f>[1]OON!BC144</f>
        <v>0</v>
      </c>
      <c r="AV144" s="35"/>
      <c r="AW144" s="35"/>
      <c r="AX144" s="35"/>
      <c r="AY144" s="35"/>
      <c r="AZ144" s="35"/>
      <c r="BA144" s="35"/>
      <c r="BB144" s="35"/>
      <c r="BC144" s="35">
        <f>AT144+AV144+AW144+AZ144+BB144+AX144</f>
        <v>0</v>
      </c>
      <c r="BD144" s="35">
        <f>AU144+BA144+AY144</f>
        <v>0</v>
      </c>
      <c r="BE144" s="35">
        <f>BC144+BD144</f>
        <v>0</v>
      </c>
      <c r="BF144" s="19">
        <f t="shared" ref="BF144:BF148" si="407">BG144+BH144+BI144+BJ144+BK144+BL144+BM144</f>
        <v>74256354</v>
      </c>
      <c r="BG144" s="19">
        <f t="shared" ref="BG144:BG148" si="408">I144+Z144</f>
        <v>50351308</v>
      </c>
      <c r="BH144" s="19">
        <f t="shared" ref="BH144:BH148" si="409">J144+AE144</f>
        <v>4020898</v>
      </c>
      <c r="BI144" s="19">
        <f t="shared" ref="BI144:BI148" si="410">K144+AI144</f>
        <v>382860</v>
      </c>
      <c r="BJ144" s="19">
        <f t="shared" ref="BJ144:BJ148" si="411">L144+AL144</f>
        <v>232400</v>
      </c>
      <c r="BK144" s="19">
        <f t="shared" ref="BK144:BL148" si="412">M144+AN144</f>
        <v>18585764</v>
      </c>
      <c r="BL144" s="19">
        <f t="shared" si="412"/>
        <v>543721</v>
      </c>
      <c r="BM144" s="20">
        <f t="shared" ref="BM144:BM148" si="413">O144+AS144</f>
        <v>139403</v>
      </c>
      <c r="BN144" s="20">
        <f t="shared" ref="BN144:BN148" si="414">BO144+BP144</f>
        <v>90.4542</v>
      </c>
      <c r="BO144" s="20">
        <f t="shared" ref="BO144:BP148" si="415">Q144+BC144</f>
        <v>79.150099999999995</v>
      </c>
      <c r="BP144" s="20">
        <f t="shared" si="415"/>
        <v>11.3041</v>
      </c>
    </row>
    <row r="145" spans="1:68" outlineLevel="2">
      <c r="A145" s="16">
        <v>1448</v>
      </c>
      <c r="B145" s="13">
        <v>600010678</v>
      </c>
      <c r="C145" s="17">
        <v>82554</v>
      </c>
      <c r="D145" s="18" t="s">
        <v>117</v>
      </c>
      <c r="E145" s="13">
        <v>3123</v>
      </c>
      <c r="F145" s="13" t="s">
        <v>45</v>
      </c>
      <c r="G145" s="17" t="s">
        <v>46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20">
        <v>0</v>
      </c>
      <c r="Q145" s="20">
        <v>0</v>
      </c>
      <c r="R145" s="20">
        <v>0</v>
      </c>
      <c r="S145" s="19">
        <f>[1]OON!AW145</f>
        <v>0</v>
      </c>
      <c r="T145" s="50"/>
      <c r="U145" s="50"/>
      <c r="V145" s="50"/>
      <c r="W145" s="50"/>
      <c r="X145" s="50"/>
      <c r="Y145" s="50"/>
      <c r="Z145" s="19">
        <f>SUM(S145:Y145)</f>
        <v>0</v>
      </c>
      <c r="AA145" s="19">
        <f>[1]OON!AX145*-1</f>
        <v>0</v>
      </c>
      <c r="AB145" s="50"/>
      <c r="AC145" s="50"/>
      <c r="AD145" s="50"/>
      <c r="AE145" s="19">
        <f>SUM(AA145:AD145)</f>
        <v>0</v>
      </c>
      <c r="AF145" s="19"/>
      <c r="AG145" s="19">
        <f>[1]OON!AW145</f>
        <v>0</v>
      </c>
      <c r="AH145" s="19">
        <f>[1]OON!AR145</f>
        <v>0</v>
      </c>
      <c r="AI145" s="19">
        <f>SUM(AF145:AH145)</f>
        <v>0</v>
      </c>
      <c r="AJ145" s="19">
        <f>[1]OON!AX145</f>
        <v>0</v>
      </c>
      <c r="AK145" s="19"/>
      <c r="AL145" s="19">
        <f>SUM(AJ145:AK145)</f>
        <v>0</v>
      </c>
      <c r="AM145" s="19">
        <f>Z145+AE145+AI145+AL145</f>
        <v>0</v>
      </c>
      <c r="AN145" s="19">
        <f t="shared" si="406"/>
        <v>0</v>
      </c>
      <c r="AO145" s="19">
        <f>ROUND((Z145+AE145)*1%,0)</f>
        <v>0</v>
      </c>
      <c r="AP145" s="50"/>
      <c r="AQ145" s="50"/>
      <c r="AR145" s="50"/>
      <c r="AS145" s="19">
        <f>AP145+AQ145+AR145</f>
        <v>0</v>
      </c>
      <c r="AT145" s="20"/>
      <c r="AU145" s="20"/>
      <c r="AV145" s="20"/>
      <c r="AW145" s="20"/>
      <c r="AX145" s="20"/>
      <c r="AY145" s="20"/>
      <c r="AZ145" s="20"/>
      <c r="BA145" s="20"/>
      <c r="BB145" s="20"/>
      <c r="BC145" s="20">
        <f>AT145+AV145+AW145+AZ145+BB145+AX145</f>
        <v>0</v>
      </c>
      <c r="BD145" s="20">
        <f>AU145+BA145+AY145</f>
        <v>0</v>
      </c>
      <c r="BE145" s="20">
        <f>BC145+BD145</f>
        <v>0</v>
      </c>
      <c r="BF145" s="19">
        <f t="shared" si="407"/>
        <v>0</v>
      </c>
      <c r="BG145" s="19">
        <f t="shared" si="408"/>
        <v>0</v>
      </c>
      <c r="BH145" s="19">
        <f t="shared" si="409"/>
        <v>0</v>
      </c>
      <c r="BI145" s="19">
        <f t="shared" si="410"/>
        <v>0</v>
      </c>
      <c r="BJ145" s="19">
        <f t="shared" si="411"/>
        <v>0</v>
      </c>
      <c r="BK145" s="19">
        <f t="shared" si="412"/>
        <v>0</v>
      </c>
      <c r="BL145" s="19">
        <f t="shared" si="412"/>
        <v>0</v>
      </c>
      <c r="BM145" s="20">
        <f t="shared" si="413"/>
        <v>0</v>
      </c>
      <c r="BN145" s="20">
        <f t="shared" si="414"/>
        <v>0</v>
      </c>
      <c r="BO145" s="20">
        <f t="shared" si="415"/>
        <v>0</v>
      </c>
      <c r="BP145" s="20">
        <f t="shared" si="415"/>
        <v>0</v>
      </c>
    </row>
    <row r="146" spans="1:68" outlineLevel="2">
      <c r="A146" s="16">
        <v>1448</v>
      </c>
      <c r="B146" s="13">
        <v>600010678</v>
      </c>
      <c r="C146" s="17">
        <v>82554</v>
      </c>
      <c r="D146" s="18" t="s">
        <v>117</v>
      </c>
      <c r="E146" s="13">
        <v>3141</v>
      </c>
      <c r="F146" s="13" t="s">
        <v>47</v>
      </c>
      <c r="G146" s="17" t="s">
        <v>46</v>
      </c>
      <c r="H146" s="19">
        <v>3126718</v>
      </c>
      <c r="I146" s="19">
        <v>0</v>
      </c>
      <c r="J146" s="19">
        <v>2212541</v>
      </c>
      <c r="K146" s="19">
        <v>0</v>
      </c>
      <c r="L146" s="19">
        <v>91800</v>
      </c>
      <c r="M146" s="19">
        <v>778867</v>
      </c>
      <c r="N146" s="19">
        <v>22125</v>
      </c>
      <c r="O146" s="19">
        <v>21385</v>
      </c>
      <c r="P146" s="20">
        <v>6.6300000000000008</v>
      </c>
      <c r="Q146" s="20">
        <v>0</v>
      </c>
      <c r="R146" s="20">
        <v>6.6300000000000008</v>
      </c>
      <c r="S146" s="19">
        <f>[1]OON!AW146</f>
        <v>0</v>
      </c>
      <c r="T146" s="50"/>
      <c r="U146" s="50"/>
      <c r="V146" s="50"/>
      <c r="W146" s="50"/>
      <c r="X146" s="50"/>
      <c r="Y146" s="50"/>
      <c r="Z146" s="19">
        <f>SUM(S146:Y146)</f>
        <v>0</v>
      </c>
      <c r="AA146" s="19">
        <f>[1]OON!AX146*-1</f>
        <v>0</v>
      </c>
      <c r="AB146" s="50"/>
      <c r="AC146" s="50"/>
      <c r="AD146" s="50"/>
      <c r="AE146" s="19">
        <f>SUM(AA146:AD146)</f>
        <v>0</v>
      </c>
      <c r="AF146" s="19"/>
      <c r="AG146" s="19">
        <f>[1]OON!AW146</f>
        <v>0</v>
      </c>
      <c r="AH146" s="19">
        <f>[1]OON!AR146</f>
        <v>0</v>
      </c>
      <c r="AI146" s="19">
        <f>SUM(AF146:AH146)</f>
        <v>0</v>
      </c>
      <c r="AJ146" s="19">
        <f>[1]OON!AX146</f>
        <v>0</v>
      </c>
      <c r="AK146" s="19"/>
      <c r="AL146" s="19">
        <f>SUM(AJ146:AK146)</f>
        <v>0</v>
      </c>
      <c r="AM146" s="19">
        <f>Z146+AE146+AI146+AL146</f>
        <v>0</v>
      </c>
      <c r="AN146" s="19">
        <f t="shared" si="406"/>
        <v>0</v>
      </c>
      <c r="AO146" s="19">
        <f>ROUND((Z146+AE146)*1%,0)</f>
        <v>0</v>
      </c>
      <c r="AP146" s="50"/>
      <c r="AQ146" s="50"/>
      <c r="AR146" s="50"/>
      <c r="AS146" s="19">
        <f>AP146+AQ146+AR146</f>
        <v>0</v>
      </c>
      <c r="AT146" s="20"/>
      <c r="AU146" s="20">
        <f>[1]OON!BC146</f>
        <v>0</v>
      </c>
      <c r="AV146" s="20"/>
      <c r="AW146" s="20"/>
      <c r="AX146" s="20"/>
      <c r="AY146" s="20"/>
      <c r="AZ146" s="20"/>
      <c r="BA146" s="20"/>
      <c r="BB146" s="20"/>
      <c r="BC146" s="20">
        <f>AT146+AV146+AW146+AZ146+BB146+AX146</f>
        <v>0</v>
      </c>
      <c r="BD146" s="20">
        <f>AU146+BA146+AY146</f>
        <v>0</v>
      </c>
      <c r="BE146" s="20">
        <f>BC146+BD146</f>
        <v>0</v>
      </c>
      <c r="BF146" s="19">
        <f t="shared" si="407"/>
        <v>3126718</v>
      </c>
      <c r="BG146" s="19">
        <f t="shared" si="408"/>
        <v>0</v>
      </c>
      <c r="BH146" s="19">
        <f t="shared" si="409"/>
        <v>2212541</v>
      </c>
      <c r="BI146" s="19">
        <f t="shared" si="410"/>
        <v>0</v>
      </c>
      <c r="BJ146" s="19">
        <f t="shared" si="411"/>
        <v>91800</v>
      </c>
      <c r="BK146" s="19">
        <f t="shared" si="412"/>
        <v>778867</v>
      </c>
      <c r="BL146" s="19">
        <f t="shared" si="412"/>
        <v>22125</v>
      </c>
      <c r="BM146" s="20">
        <f t="shared" si="413"/>
        <v>21385</v>
      </c>
      <c r="BN146" s="20">
        <f t="shared" si="414"/>
        <v>6.6300000000000008</v>
      </c>
      <c r="BO146" s="20">
        <f t="shared" si="415"/>
        <v>0</v>
      </c>
      <c r="BP146" s="20">
        <f t="shared" si="415"/>
        <v>6.6300000000000008</v>
      </c>
    </row>
    <row r="147" spans="1:68" outlineLevel="2">
      <c r="A147" s="16">
        <v>1448</v>
      </c>
      <c r="B147" s="13">
        <v>600010678</v>
      </c>
      <c r="C147" s="17">
        <v>82554</v>
      </c>
      <c r="D147" s="18" t="s">
        <v>117</v>
      </c>
      <c r="E147" s="13">
        <v>3141</v>
      </c>
      <c r="F147" s="13" t="s">
        <v>47</v>
      </c>
      <c r="G147" s="17" t="s">
        <v>46</v>
      </c>
      <c r="H147" s="19">
        <v>357673</v>
      </c>
      <c r="I147" s="19">
        <v>0</v>
      </c>
      <c r="J147" s="19">
        <v>262469</v>
      </c>
      <c r="K147" s="19">
        <v>0</v>
      </c>
      <c r="L147" s="19">
        <v>0</v>
      </c>
      <c r="M147" s="19">
        <v>88715</v>
      </c>
      <c r="N147" s="19">
        <v>2625</v>
      </c>
      <c r="O147" s="19">
        <v>3864</v>
      </c>
      <c r="P147" s="20">
        <v>0.79</v>
      </c>
      <c r="Q147" s="20">
        <v>0</v>
      </c>
      <c r="R147" s="20">
        <v>0.79</v>
      </c>
      <c r="S147" s="19">
        <f>[1]OON!AW147</f>
        <v>0</v>
      </c>
      <c r="T147" s="50"/>
      <c r="U147" s="50"/>
      <c r="V147" s="50"/>
      <c r="W147" s="50"/>
      <c r="X147" s="50"/>
      <c r="Y147" s="50"/>
      <c r="Z147" s="19">
        <f>SUM(S147:Y147)</f>
        <v>0</v>
      </c>
      <c r="AA147" s="19">
        <f>[1]OON!AX147*-1</f>
        <v>0</v>
      </c>
      <c r="AB147" s="50"/>
      <c r="AC147" s="50"/>
      <c r="AD147" s="50"/>
      <c r="AE147" s="19">
        <f>SUM(AA147:AD147)</f>
        <v>0</v>
      </c>
      <c r="AF147" s="19"/>
      <c r="AG147" s="19">
        <f>[1]OON!AW147</f>
        <v>0</v>
      </c>
      <c r="AH147" s="19">
        <f>[1]OON!AR147</f>
        <v>0</v>
      </c>
      <c r="AI147" s="19">
        <f>SUM(AF147:AH147)</f>
        <v>0</v>
      </c>
      <c r="AJ147" s="19">
        <f>[1]OON!AX147</f>
        <v>0</v>
      </c>
      <c r="AK147" s="19"/>
      <c r="AL147" s="19">
        <f>SUM(AJ147:AK147)</f>
        <v>0</v>
      </c>
      <c r="AM147" s="19">
        <f>Z147+AE147+AI147+AL147</f>
        <v>0</v>
      </c>
      <c r="AN147" s="19">
        <f t="shared" si="406"/>
        <v>0</v>
      </c>
      <c r="AO147" s="19">
        <f>ROUND((Z147+AE147)*1%,0)</f>
        <v>0</v>
      </c>
      <c r="AP147" s="50"/>
      <c r="AQ147" s="50"/>
      <c r="AR147" s="50"/>
      <c r="AS147" s="19">
        <f>AP147+AQ147+AR147</f>
        <v>0</v>
      </c>
      <c r="AT147" s="20"/>
      <c r="AU147" s="20">
        <f>[1]OON!BC147</f>
        <v>0</v>
      </c>
      <c r="AV147" s="20"/>
      <c r="AW147" s="20"/>
      <c r="AX147" s="20"/>
      <c r="AY147" s="20"/>
      <c r="AZ147" s="20"/>
      <c r="BA147" s="20"/>
      <c r="BB147" s="20"/>
      <c r="BC147" s="20">
        <f>AT147+AV147+AW147+AZ147+BB147+AX147</f>
        <v>0</v>
      </c>
      <c r="BD147" s="20">
        <f>AU147+BA147+AY147</f>
        <v>0</v>
      </c>
      <c r="BE147" s="20">
        <f>BC147+BD147</f>
        <v>0</v>
      </c>
      <c r="BF147" s="19">
        <f t="shared" si="407"/>
        <v>357673</v>
      </c>
      <c r="BG147" s="19">
        <f t="shared" si="408"/>
        <v>0</v>
      </c>
      <c r="BH147" s="19">
        <f t="shared" si="409"/>
        <v>262469</v>
      </c>
      <c r="BI147" s="19">
        <f t="shared" si="410"/>
        <v>0</v>
      </c>
      <c r="BJ147" s="19">
        <f t="shared" si="411"/>
        <v>0</v>
      </c>
      <c r="BK147" s="19">
        <f t="shared" si="412"/>
        <v>88715</v>
      </c>
      <c r="BL147" s="19">
        <f t="shared" si="412"/>
        <v>2625</v>
      </c>
      <c r="BM147" s="20">
        <f t="shared" si="413"/>
        <v>3864</v>
      </c>
      <c r="BN147" s="20">
        <f t="shared" si="414"/>
        <v>0.79</v>
      </c>
      <c r="BO147" s="20">
        <f t="shared" si="415"/>
        <v>0</v>
      </c>
      <c r="BP147" s="20">
        <f t="shared" si="415"/>
        <v>0.79</v>
      </c>
    </row>
    <row r="148" spans="1:68" outlineLevel="2">
      <c r="A148" s="16">
        <v>1448</v>
      </c>
      <c r="B148" s="13">
        <v>600010678</v>
      </c>
      <c r="C148" s="17">
        <v>82554</v>
      </c>
      <c r="D148" s="18" t="s">
        <v>117</v>
      </c>
      <c r="E148" s="13">
        <v>3147</v>
      </c>
      <c r="F148" s="13" t="s">
        <v>66</v>
      </c>
      <c r="G148" s="17" t="s">
        <v>46</v>
      </c>
      <c r="H148" s="19">
        <v>4215157</v>
      </c>
      <c r="I148" s="19">
        <v>2664431</v>
      </c>
      <c r="J148" s="19">
        <v>448727</v>
      </c>
      <c r="K148" s="19">
        <v>0</v>
      </c>
      <c r="L148" s="19">
        <v>0</v>
      </c>
      <c r="M148" s="19">
        <v>1052247</v>
      </c>
      <c r="N148" s="19">
        <v>31132</v>
      </c>
      <c r="O148" s="19">
        <v>18620</v>
      </c>
      <c r="P148" s="20">
        <v>6.6199999999999992</v>
      </c>
      <c r="Q148" s="20">
        <v>5.0999999999999996</v>
      </c>
      <c r="R148" s="20">
        <v>1.52</v>
      </c>
      <c r="S148" s="19">
        <f>[1]OON!AW148</f>
        <v>0</v>
      </c>
      <c r="T148" s="50"/>
      <c r="U148" s="50"/>
      <c r="V148" s="50"/>
      <c r="W148" s="50"/>
      <c r="X148" s="50"/>
      <c r="Y148" s="50"/>
      <c r="Z148" s="19">
        <f>SUM(S148:Y148)</f>
        <v>0</v>
      </c>
      <c r="AA148" s="19">
        <f>[1]OON!AX148*-1</f>
        <v>0</v>
      </c>
      <c r="AB148" s="50"/>
      <c r="AC148" s="50"/>
      <c r="AD148" s="50"/>
      <c r="AE148" s="19">
        <f>SUM(AA148:AD148)</f>
        <v>0</v>
      </c>
      <c r="AF148" s="19"/>
      <c r="AG148" s="19">
        <f>[1]OON!AW148</f>
        <v>0</v>
      </c>
      <c r="AH148" s="19">
        <f>[1]OON!AR148</f>
        <v>0</v>
      </c>
      <c r="AI148" s="19">
        <f>SUM(AF148:AH148)</f>
        <v>0</v>
      </c>
      <c r="AJ148" s="19">
        <f>[1]OON!AX148</f>
        <v>0</v>
      </c>
      <c r="AK148" s="19"/>
      <c r="AL148" s="19">
        <f>SUM(AJ148:AK148)</f>
        <v>0</v>
      </c>
      <c r="AM148" s="19">
        <f>Z148+AE148+AI148+AL148</f>
        <v>0</v>
      </c>
      <c r="AN148" s="19">
        <f t="shared" si="406"/>
        <v>0</v>
      </c>
      <c r="AO148" s="19">
        <f>ROUND((Z148+AE148)*1%,0)</f>
        <v>0</v>
      </c>
      <c r="AP148" s="50"/>
      <c r="AQ148" s="50"/>
      <c r="AR148" s="50"/>
      <c r="AS148" s="19">
        <f>AP148+AQ148+AR148</f>
        <v>0</v>
      </c>
      <c r="AT148" s="20">
        <f>[1]OON!BB148</f>
        <v>0</v>
      </c>
      <c r="AU148" s="20">
        <f>[1]OON!BC148</f>
        <v>0</v>
      </c>
      <c r="AV148" s="20"/>
      <c r="AW148" s="20"/>
      <c r="AX148" s="20"/>
      <c r="AY148" s="20"/>
      <c r="AZ148" s="20"/>
      <c r="BA148" s="20"/>
      <c r="BB148" s="20"/>
      <c r="BC148" s="20">
        <f>AT148+AV148+AW148+AZ148+BB148+AX148</f>
        <v>0</v>
      </c>
      <c r="BD148" s="20">
        <f>AU148+BA148+AY148</f>
        <v>0</v>
      </c>
      <c r="BE148" s="20">
        <f>BC148+BD148</f>
        <v>0</v>
      </c>
      <c r="BF148" s="19">
        <f t="shared" si="407"/>
        <v>4215157</v>
      </c>
      <c r="BG148" s="19">
        <f t="shared" si="408"/>
        <v>2664431</v>
      </c>
      <c r="BH148" s="19">
        <f t="shared" si="409"/>
        <v>448727</v>
      </c>
      <c r="BI148" s="19">
        <f t="shared" si="410"/>
        <v>0</v>
      </c>
      <c r="BJ148" s="19">
        <f t="shared" si="411"/>
        <v>0</v>
      </c>
      <c r="BK148" s="19">
        <f t="shared" si="412"/>
        <v>1052247</v>
      </c>
      <c r="BL148" s="19">
        <f t="shared" si="412"/>
        <v>31132</v>
      </c>
      <c r="BM148" s="20">
        <f t="shared" si="413"/>
        <v>18620</v>
      </c>
      <c r="BN148" s="20">
        <f t="shared" si="414"/>
        <v>6.6199999999999992</v>
      </c>
      <c r="BO148" s="20">
        <f t="shared" si="415"/>
        <v>5.0999999999999996</v>
      </c>
      <c r="BP148" s="20">
        <f t="shared" si="415"/>
        <v>1.52</v>
      </c>
    </row>
    <row r="149" spans="1:68" outlineLevel="1">
      <c r="A149" s="22"/>
      <c r="B149" s="23"/>
      <c r="C149" s="24"/>
      <c r="D149" s="25" t="s">
        <v>118</v>
      </c>
      <c r="E149" s="23"/>
      <c r="F149" s="23"/>
      <c r="G149" s="24"/>
      <c r="H149" s="27">
        <v>81955902</v>
      </c>
      <c r="I149" s="27">
        <v>53015739</v>
      </c>
      <c r="J149" s="27">
        <v>6944635</v>
      </c>
      <c r="K149" s="27">
        <v>382860</v>
      </c>
      <c r="L149" s="27">
        <v>324200</v>
      </c>
      <c r="M149" s="27">
        <v>20505593</v>
      </c>
      <c r="N149" s="27">
        <v>599603</v>
      </c>
      <c r="O149" s="27">
        <v>183272</v>
      </c>
      <c r="P149" s="28">
        <v>104.49420000000001</v>
      </c>
      <c r="Q149" s="28">
        <v>84.250099999999989</v>
      </c>
      <c r="R149" s="28">
        <v>20.2441</v>
      </c>
      <c r="S149" s="27">
        <f t="shared" ref="S149:AM149" si="416">SUM(S144:S148)</f>
        <v>0</v>
      </c>
      <c r="T149" s="51">
        <f t="shared" si="416"/>
        <v>0</v>
      </c>
      <c r="U149" s="51">
        <f t="shared" si="416"/>
        <v>0</v>
      </c>
      <c r="V149" s="51">
        <f t="shared" si="416"/>
        <v>0</v>
      </c>
      <c r="W149" s="51">
        <f t="shared" si="416"/>
        <v>0</v>
      </c>
      <c r="X149" s="51">
        <f t="shared" si="416"/>
        <v>0</v>
      </c>
      <c r="Y149" s="51">
        <f t="shared" si="416"/>
        <v>0</v>
      </c>
      <c r="Z149" s="27">
        <f t="shared" si="416"/>
        <v>0</v>
      </c>
      <c r="AA149" s="51">
        <f t="shared" si="416"/>
        <v>0</v>
      </c>
      <c r="AB149" s="51">
        <f t="shared" si="416"/>
        <v>0</v>
      </c>
      <c r="AC149" s="51">
        <f t="shared" si="416"/>
        <v>0</v>
      </c>
      <c r="AD149" s="51">
        <f t="shared" si="416"/>
        <v>0</v>
      </c>
      <c r="AE149" s="27">
        <f t="shared" si="416"/>
        <v>0</v>
      </c>
      <c r="AF149" s="27">
        <f t="shared" si="416"/>
        <v>0</v>
      </c>
      <c r="AG149" s="27">
        <f t="shared" si="416"/>
        <v>0</v>
      </c>
      <c r="AH149" s="27">
        <f t="shared" si="416"/>
        <v>0</v>
      </c>
      <c r="AI149" s="27">
        <f t="shared" si="416"/>
        <v>0</v>
      </c>
      <c r="AJ149" s="27">
        <f t="shared" si="416"/>
        <v>0</v>
      </c>
      <c r="AK149" s="27">
        <f t="shared" si="416"/>
        <v>0</v>
      </c>
      <c r="AL149" s="27">
        <f t="shared" si="416"/>
        <v>0</v>
      </c>
      <c r="AM149" s="27">
        <f t="shared" si="416"/>
        <v>0</v>
      </c>
      <c r="AN149" s="27">
        <f t="shared" ref="AN149:BP149" si="417">SUM(AN144:AN148)</f>
        <v>0</v>
      </c>
      <c r="AO149" s="27">
        <f t="shared" si="417"/>
        <v>0</v>
      </c>
      <c r="AP149" s="51">
        <f t="shared" si="417"/>
        <v>0</v>
      </c>
      <c r="AQ149" s="51">
        <f t="shared" si="417"/>
        <v>0</v>
      </c>
      <c r="AR149" s="51">
        <f t="shared" si="417"/>
        <v>0</v>
      </c>
      <c r="AS149" s="27">
        <f t="shared" si="417"/>
        <v>0</v>
      </c>
      <c r="AT149" s="28">
        <f t="shared" si="417"/>
        <v>0</v>
      </c>
      <c r="AU149" s="28">
        <f t="shared" si="417"/>
        <v>0</v>
      </c>
      <c r="AV149" s="28">
        <f t="shared" si="417"/>
        <v>0</v>
      </c>
      <c r="AW149" s="28">
        <f t="shared" si="417"/>
        <v>0</v>
      </c>
      <c r="AX149" s="28">
        <f t="shared" si="417"/>
        <v>0</v>
      </c>
      <c r="AY149" s="28">
        <f t="shared" si="417"/>
        <v>0</v>
      </c>
      <c r="AZ149" s="28">
        <f t="shared" si="417"/>
        <v>0</v>
      </c>
      <c r="BA149" s="28">
        <f t="shared" si="417"/>
        <v>0</v>
      </c>
      <c r="BB149" s="28">
        <f t="shared" si="417"/>
        <v>0</v>
      </c>
      <c r="BC149" s="28">
        <f t="shared" si="417"/>
        <v>0</v>
      </c>
      <c r="BD149" s="28">
        <f t="shared" si="417"/>
        <v>0</v>
      </c>
      <c r="BE149" s="28">
        <f t="shared" si="417"/>
        <v>0</v>
      </c>
      <c r="BF149" s="27">
        <f t="shared" si="417"/>
        <v>81955902</v>
      </c>
      <c r="BG149" s="27">
        <f t="shared" si="417"/>
        <v>53015739</v>
      </c>
      <c r="BH149" s="27">
        <f t="shared" si="417"/>
        <v>6944635</v>
      </c>
      <c r="BI149" s="27">
        <f t="shared" si="417"/>
        <v>382860</v>
      </c>
      <c r="BJ149" s="27">
        <f t="shared" si="417"/>
        <v>324200</v>
      </c>
      <c r="BK149" s="27">
        <f t="shared" si="417"/>
        <v>20505593</v>
      </c>
      <c r="BL149" s="28">
        <f t="shared" si="417"/>
        <v>599603</v>
      </c>
      <c r="BM149" s="28">
        <f t="shared" si="417"/>
        <v>183272</v>
      </c>
      <c r="BN149" s="28">
        <f t="shared" si="417"/>
        <v>104.49420000000001</v>
      </c>
      <c r="BO149" s="28">
        <f t="shared" si="417"/>
        <v>84.250099999999989</v>
      </c>
      <c r="BP149" s="28">
        <f t="shared" si="417"/>
        <v>20.2441</v>
      </c>
    </row>
    <row r="150" spans="1:68" outlineLevel="2">
      <c r="A150" s="29">
        <v>1450</v>
      </c>
      <c r="B150" s="30">
        <v>600023460</v>
      </c>
      <c r="C150" s="31">
        <v>46746862</v>
      </c>
      <c r="D150" s="32" t="s">
        <v>119</v>
      </c>
      <c r="E150" s="33">
        <v>3124</v>
      </c>
      <c r="F150" s="33" t="s">
        <v>120</v>
      </c>
      <c r="G150" s="33" t="s">
        <v>44</v>
      </c>
      <c r="H150" s="34">
        <v>48894607</v>
      </c>
      <c r="I150" s="34">
        <v>32983147</v>
      </c>
      <c r="J150" s="34">
        <v>2967827</v>
      </c>
      <c r="K150" s="34">
        <v>30000</v>
      </c>
      <c r="L150" s="34">
        <v>100000</v>
      </c>
      <c r="M150" s="34">
        <v>12195369</v>
      </c>
      <c r="N150" s="34">
        <v>359510</v>
      </c>
      <c r="O150" s="34">
        <v>258754</v>
      </c>
      <c r="P150" s="35">
        <v>53.949100000000001</v>
      </c>
      <c r="Q150" s="35">
        <v>45.833199999999998</v>
      </c>
      <c r="R150" s="35">
        <v>8.1158999999999999</v>
      </c>
      <c r="S150" s="19">
        <f>[1]OON!AW150</f>
        <v>0</v>
      </c>
      <c r="T150" s="52"/>
      <c r="U150" s="52"/>
      <c r="V150" s="52"/>
      <c r="W150" s="52"/>
      <c r="X150" s="52"/>
      <c r="Y150" s="34"/>
      <c r="Z150" s="34">
        <f t="shared" ref="Z150:Z155" si="418">SUM(S150:Y150)</f>
        <v>0</v>
      </c>
      <c r="AA150" s="19">
        <f>[1]OON!AX150*-1</f>
        <v>0</v>
      </c>
      <c r="AB150" s="34"/>
      <c r="AC150" s="34"/>
      <c r="AD150" s="34"/>
      <c r="AE150" s="34">
        <f t="shared" ref="AE150:AE155" si="419">SUM(AA150:AD150)</f>
        <v>0</v>
      </c>
      <c r="AF150" s="19"/>
      <c r="AG150" s="19">
        <f>[1]OON!AW150</f>
        <v>0</v>
      </c>
      <c r="AH150" s="19">
        <f>[1]OON!AR150</f>
        <v>0</v>
      </c>
      <c r="AI150" s="34">
        <f t="shared" ref="AI150:AI155" si="420">SUM(AF150:AH150)</f>
        <v>0</v>
      </c>
      <c r="AJ150" s="19">
        <f>[1]OON!AX150</f>
        <v>0</v>
      </c>
      <c r="AK150" s="19"/>
      <c r="AL150" s="34">
        <f t="shared" ref="AL150:AL155" si="421">SUM(AJ150:AK150)</f>
        <v>0</v>
      </c>
      <c r="AM150" s="34">
        <f t="shared" ref="AM150:AM155" si="422">Z150+AE150+AI150+AL150</f>
        <v>0</v>
      </c>
      <c r="AN150" s="19">
        <f t="shared" ref="AN150:AN155" si="423">ROUND((Z150+AE150+AF150+AG150+AJ150)*33.8%,0)</f>
        <v>0</v>
      </c>
      <c r="AO150" s="34">
        <f t="shared" ref="AO150:AO155" si="424">ROUND((Z150+AE150)*1%,0)</f>
        <v>0</v>
      </c>
      <c r="AP150" s="52"/>
      <c r="AQ150" s="52"/>
      <c r="AR150" s="52"/>
      <c r="AS150" s="34">
        <f t="shared" ref="AS150:AS155" si="425">AP150+AQ150+AR150</f>
        <v>0</v>
      </c>
      <c r="AT150" s="20">
        <f>[1]OON!BB150</f>
        <v>0</v>
      </c>
      <c r="AU150" s="20">
        <f>[1]OON!BC150</f>
        <v>0</v>
      </c>
      <c r="AV150" s="35"/>
      <c r="AW150" s="35"/>
      <c r="AX150" s="35"/>
      <c r="AY150" s="35"/>
      <c r="AZ150" s="35"/>
      <c r="BA150" s="35"/>
      <c r="BB150" s="35"/>
      <c r="BC150" s="35">
        <f t="shared" ref="BC150:BC155" si="426">AT150+AV150+AW150+AZ150+BB150+AX150</f>
        <v>0</v>
      </c>
      <c r="BD150" s="35">
        <f t="shared" ref="BD150:BD155" si="427">AU150+BA150+AY150</f>
        <v>0</v>
      </c>
      <c r="BE150" s="35">
        <f t="shared" ref="BE150:BE155" si="428">BC150+BD150</f>
        <v>0</v>
      </c>
      <c r="BF150" s="19">
        <f t="shared" ref="BF150:BF155" si="429">BG150+BH150+BI150+BJ150+BK150+BL150+BM150</f>
        <v>48894607</v>
      </c>
      <c r="BG150" s="19">
        <f t="shared" ref="BG150:BG155" si="430">I150+Z150</f>
        <v>32983147</v>
      </c>
      <c r="BH150" s="19">
        <f t="shared" ref="BH150:BH155" si="431">J150+AE150</f>
        <v>2967827</v>
      </c>
      <c r="BI150" s="19">
        <f t="shared" ref="BI150:BI155" si="432">K150+AI150</f>
        <v>30000</v>
      </c>
      <c r="BJ150" s="19">
        <f t="shared" ref="BJ150:BJ155" si="433">L150+AL150</f>
        <v>100000</v>
      </c>
      <c r="BK150" s="19">
        <f t="shared" ref="BK150:BL155" si="434">M150+AN150</f>
        <v>12195369</v>
      </c>
      <c r="BL150" s="19">
        <f t="shared" si="434"/>
        <v>359510</v>
      </c>
      <c r="BM150" s="20">
        <f t="shared" ref="BM150:BM155" si="435">O150+AS150</f>
        <v>258754</v>
      </c>
      <c r="BN150" s="20">
        <f t="shared" ref="BN150:BN155" si="436">BO150+BP150</f>
        <v>53.949100000000001</v>
      </c>
      <c r="BO150" s="20">
        <f t="shared" ref="BO150:BP155" si="437">Q150+BC150</f>
        <v>45.833199999999998</v>
      </c>
      <c r="BP150" s="20">
        <f t="shared" si="437"/>
        <v>8.1158999999999999</v>
      </c>
    </row>
    <row r="151" spans="1:68" outlineLevel="2">
      <c r="A151" s="16">
        <v>1450</v>
      </c>
      <c r="B151" s="13">
        <v>600023460</v>
      </c>
      <c r="C151" s="17">
        <v>46746862</v>
      </c>
      <c r="D151" s="18" t="s">
        <v>119</v>
      </c>
      <c r="E151" s="13">
        <v>3124</v>
      </c>
      <c r="F151" s="13" t="s">
        <v>121</v>
      </c>
      <c r="G151" s="13" t="s">
        <v>44</v>
      </c>
      <c r="H151" s="19">
        <v>1654562</v>
      </c>
      <c r="I151" s="19">
        <v>1227420</v>
      </c>
      <c r="J151" s="19">
        <v>0</v>
      </c>
      <c r="K151" s="19">
        <v>0</v>
      </c>
      <c r="L151" s="19">
        <v>0</v>
      </c>
      <c r="M151" s="19">
        <v>414868</v>
      </c>
      <c r="N151" s="19">
        <v>12274</v>
      </c>
      <c r="O151" s="19">
        <v>0</v>
      </c>
      <c r="P151" s="20">
        <v>3.5</v>
      </c>
      <c r="Q151" s="20">
        <v>3.5</v>
      </c>
      <c r="R151" s="20">
        <v>0</v>
      </c>
      <c r="S151" s="19">
        <f>[1]OON!AW151</f>
        <v>0</v>
      </c>
      <c r="T151" s="19"/>
      <c r="U151" s="19"/>
      <c r="V151" s="19"/>
      <c r="W151" s="19"/>
      <c r="X151" s="19"/>
      <c r="Y151" s="19"/>
      <c r="Z151" s="19">
        <f t="shared" si="418"/>
        <v>0</v>
      </c>
      <c r="AA151" s="19">
        <f>[1]OON!AX151*-1</f>
        <v>0</v>
      </c>
      <c r="AB151" s="19"/>
      <c r="AC151" s="19"/>
      <c r="AD151" s="19"/>
      <c r="AE151" s="19">
        <f t="shared" si="419"/>
        <v>0</v>
      </c>
      <c r="AF151" s="19"/>
      <c r="AG151" s="19">
        <f>[1]OON!AW151</f>
        <v>0</v>
      </c>
      <c r="AH151" s="19">
        <f>[1]OON!AR151</f>
        <v>0</v>
      </c>
      <c r="AI151" s="19">
        <f t="shared" si="420"/>
        <v>0</v>
      </c>
      <c r="AJ151" s="19">
        <f>[1]OON!AX151</f>
        <v>0</v>
      </c>
      <c r="AK151" s="19"/>
      <c r="AL151" s="19">
        <f t="shared" si="421"/>
        <v>0</v>
      </c>
      <c r="AM151" s="19">
        <f t="shared" si="422"/>
        <v>0</v>
      </c>
      <c r="AN151" s="19">
        <f t="shared" si="423"/>
        <v>0</v>
      </c>
      <c r="AO151" s="19">
        <f t="shared" si="424"/>
        <v>0</v>
      </c>
      <c r="AP151" s="19"/>
      <c r="AQ151" s="19"/>
      <c r="AR151" s="19"/>
      <c r="AS151" s="19">
        <f t="shared" si="425"/>
        <v>0</v>
      </c>
      <c r="AT151" s="20">
        <f>[1]OON!BB151</f>
        <v>0</v>
      </c>
      <c r="AU151" s="20">
        <f>[1]OON!BC151</f>
        <v>0</v>
      </c>
      <c r="AV151" s="20"/>
      <c r="AW151" s="20"/>
      <c r="AX151" s="20"/>
      <c r="AY151" s="20"/>
      <c r="AZ151" s="20"/>
      <c r="BA151" s="20"/>
      <c r="BB151" s="20"/>
      <c r="BC151" s="20">
        <f t="shared" si="426"/>
        <v>0</v>
      </c>
      <c r="BD151" s="20">
        <f t="shared" si="427"/>
        <v>0</v>
      </c>
      <c r="BE151" s="20">
        <f t="shared" si="428"/>
        <v>0</v>
      </c>
      <c r="BF151" s="19">
        <f t="shared" si="429"/>
        <v>1654562</v>
      </c>
      <c r="BG151" s="19">
        <f t="shared" si="430"/>
        <v>1227420</v>
      </c>
      <c r="BH151" s="19">
        <f t="shared" si="431"/>
        <v>0</v>
      </c>
      <c r="BI151" s="19">
        <f t="shared" si="432"/>
        <v>0</v>
      </c>
      <c r="BJ151" s="19">
        <f t="shared" si="433"/>
        <v>0</v>
      </c>
      <c r="BK151" s="19">
        <f t="shared" si="434"/>
        <v>414868</v>
      </c>
      <c r="BL151" s="19">
        <f t="shared" si="434"/>
        <v>12274</v>
      </c>
      <c r="BM151" s="20">
        <f t="shared" si="435"/>
        <v>0</v>
      </c>
      <c r="BN151" s="20">
        <f t="shared" si="436"/>
        <v>3.5</v>
      </c>
      <c r="BO151" s="20">
        <f t="shared" si="437"/>
        <v>3.5</v>
      </c>
      <c r="BP151" s="20">
        <f t="shared" si="437"/>
        <v>0</v>
      </c>
    </row>
    <row r="152" spans="1:68" outlineLevel="2">
      <c r="A152" s="16">
        <v>1450</v>
      </c>
      <c r="B152" s="13">
        <v>600023460</v>
      </c>
      <c r="C152" s="17">
        <v>46746862</v>
      </c>
      <c r="D152" s="18" t="s">
        <v>119</v>
      </c>
      <c r="E152" s="21">
        <v>3124</v>
      </c>
      <c r="F152" s="21" t="s">
        <v>45</v>
      </c>
      <c r="G152" s="21" t="s">
        <v>46</v>
      </c>
      <c r="H152" s="19">
        <v>2485740</v>
      </c>
      <c r="I152" s="19">
        <v>1844021</v>
      </c>
      <c r="J152" s="19">
        <v>0</v>
      </c>
      <c r="K152" s="19">
        <v>0</v>
      </c>
      <c r="L152" s="19">
        <v>0</v>
      </c>
      <c r="M152" s="19">
        <v>623279</v>
      </c>
      <c r="N152" s="19">
        <v>18440</v>
      </c>
      <c r="O152" s="19">
        <v>0</v>
      </c>
      <c r="P152" s="20">
        <v>3.59</v>
      </c>
      <c r="Q152" s="20">
        <v>3.59</v>
      </c>
      <c r="R152" s="20">
        <v>0</v>
      </c>
      <c r="S152" s="19">
        <f>[1]OON!AW152</f>
        <v>0</v>
      </c>
      <c r="T152" s="50"/>
      <c r="U152" s="50"/>
      <c r="V152" s="50"/>
      <c r="W152" s="50"/>
      <c r="X152" s="50"/>
      <c r="Y152" s="50"/>
      <c r="Z152" s="19">
        <f t="shared" si="418"/>
        <v>0</v>
      </c>
      <c r="AA152" s="19">
        <f>[1]OON!AX152*-1</f>
        <v>0</v>
      </c>
      <c r="AB152" s="50"/>
      <c r="AC152" s="50"/>
      <c r="AD152" s="50"/>
      <c r="AE152" s="19">
        <f t="shared" si="419"/>
        <v>0</v>
      </c>
      <c r="AF152" s="19"/>
      <c r="AG152" s="19">
        <f>[1]OON!AW152</f>
        <v>0</v>
      </c>
      <c r="AH152" s="19">
        <f>[1]OON!AR152</f>
        <v>0</v>
      </c>
      <c r="AI152" s="19">
        <f t="shared" si="420"/>
        <v>0</v>
      </c>
      <c r="AJ152" s="19">
        <f>[1]OON!AX152</f>
        <v>0</v>
      </c>
      <c r="AK152" s="19"/>
      <c r="AL152" s="19">
        <f t="shared" si="421"/>
        <v>0</v>
      </c>
      <c r="AM152" s="19">
        <f t="shared" si="422"/>
        <v>0</v>
      </c>
      <c r="AN152" s="19">
        <f t="shared" si="423"/>
        <v>0</v>
      </c>
      <c r="AO152" s="19">
        <f t="shared" si="424"/>
        <v>0</v>
      </c>
      <c r="AP152" s="50"/>
      <c r="AQ152" s="50"/>
      <c r="AR152" s="50"/>
      <c r="AS152" s="19">
        <f t="shared" si="425"/>
        <v>0</v>
      </c>
      <c r="AT152" s="20"/>
      <c r="AU152" s="20"/>
      <c r="AV152" s="20"/>
      <c r="AW152" s="20"/>
      <c r="AX152" s="20"/>
      <c r="AY152" s="20"/>
      <c r="AZ152" s="20"/>
      <c r="BA152" s="20"/>
      <c r="BB152" s="20"/>
      <c r="BC152" s="20">
        <f t="shared" si="426"/>
        <v>0</v>
      </c>
      <c r="BD152" s="20">
        <f t="shared" si="427"/>
        <v>0</v>
      </c>
      <c r="BE152" s="20">
        <f t="shared" si="428"/>
        <v>0</v>
      </c>
      <c r="BF152" s="19">
        <f t="shared" si="429"/>
        <v>2485740</v>
      </c>
      <c r="BG152" s="19">
        <f t="shared" si="430"/>
        <v>1844021</v>
      </c>
      <c r="BH152" s="19">
        <f t="shared" si="431"/>
        <v>0</v>
      </c>
      <c r="BI152" s="19">
        <f t="shared" si="432"/>
        <v>0</v>
      </c>
      <c r="BJ152" s="19">
        <f t="shared" si="433"/>
        <v>0</v>
      </c>
      <c r="BK152" s="19">
        <f t="shared" si="434"/>
        <v>623279</v>
      </c>
      <c r="BL152" s="19">
        <f t="shared" si="434"/>
        <v>18440</v>
      </c>
      <c r="BM152" s="20">
        <f t="shared" si="435"/>
        <v>0</v>
      </c>
      <c r="BN152" s="20">
        <f t="shared" si="436"/>
        <v>3.59</v>
      </c>
      <c r="BO152" s="20">
        <f t="shared" si="437"/>
        <v>3.59</v>
      </c>
      <c r="BP152" s="20">
        <f t="shared" si="437"/>
        <v>0</v>
      </c>
    </row>
    <row r="153" spans="1:68" outlineLevel="2">
      <c r="A153" s="16">
        <v>1450</v>
      </c>
      <c r="B153" s="13">
        <v>600023460</v>
      </c>
      <c r="C153" s="17">
        <v>46746862</v>
      </c>
      <c r="D153" s="18" t="s">
        <v>119</v>
      </c>
      <c r="E153" s="13">
        <v>3141</v>
      </c>
      <c r="F153" s="13" t="s">
        <v>47</v>
      </c>
      <c r="G153" s="13" t="s">
        <v>46</v>
      </c>
      <c r="H153" s="19">
        <v>1938699</v>
      </c>
      <c r="I153" s="19">
        <v>0</v>
      </c>
      <c r="J153" s="19">
        <v>1430169</v>
      </c>
      <c r="K153" s="19">
        <v>0</v>
      </c>
      <c r="L153" s="19">
        <v>0</v>
      </c>
      <c r="M153" s="19">
        <v>483397</v>
      </c>
      <c r="N153" s="19">
        <v>14302</v>
      </c>
      <c r="O153" s="19">
        <v>10831</v>
      </c>
      <c r="P153" s="20">
        <v>4.29</v>
      </c>
      <c r="Q153" s="20">
        <v>0</v>
      </c>
      <c r="R153" s="20">
        <v>4.29</v>
      </c>
      <c r="S153" s="19">
        <f>[1]OON!AW153</f>
        <v>0</v>
      </c>
      <c r="T153" s="19"/>
      <c r="U153" s="19"/>
      <c r="V153" s="19"/>
      <c r="W153" s="19"/>
      <c r="X153" s="19"/>
      <c r="Y153" s="19"/>
      <c r="Z153" s="19">
        <f t="shared" si="418"/>
        <v>0</v>
      </c>
      <c r="AA153" s="19">
        <f>[1]OON!AX153*-1</f>
        <v>0</v>
      </c>
      <c r="AB153" s="19"/>
      <c r="AC153" s="19"/>
      <c r="AD153" s="19"/>
      <c r="AE153" s="19">
        <f t="shared" si="419"/>
        <v>0</v>
      </c>
      <c r="AF153" s="19"/>
      <c r="AG153" s="19">
        <f>[1]OON!AW153</f>
        <v>0</v>
      </c>
      <c r="AH153" s="19">
        <f>[1]OON!AR153</f>
        <v>0</v>
      </c>
      <c r="AI153" s="19">
        <f t="shared" si="420"/>
        <v>0</v>
      </c>
      <c r="AJ153" s="19">
        <f>[1]OON!AX153</f>
        <v>0</v>
      </c>
      <c r="AK153" s="19"/>
      <c r="AL153" s="19">
        <f t="shared" si="421"/>
        <v>0</v>
      </c>
      <c r="AM153" s="19">
        <f t="shared" si="422"/>
        <v>0</v>
      </c>
      <c r="AN153" s="19">
        <f t="shared" si="423"/>
        <v>0</v>
      </c>
      <c r="AO153" s="19">
        <f t="shared" si="424"/>
        <v>0</v>
      </c>
      <c r="AP153" s="19"/>
      <c r="AQ153" s="19"/>
      <c r="AR153" s="19"/>
      <c r="AS153" s="19">
        <f t="shared" si="425"/>
        <v>0</v>
      </c>
      <c r="AT153" s="20"/>
      <c r="AU153" s="20">
        <f>[1]OON!BC153</f>
        <v>0</v>
      </c>
      <c r="AV153" s="20"/>
      <c r="AW153" s="20"/>
      <c r="AX153" s="20"/>
      <c r="AY153" s="20"/>
      <c r="AZ153" s="20"/>
      <c r="BA153" s="20"/>
      <c r="BB153" s="20"/>
      <c r="BC153" s="20">
        <f t="shared" si="426"/>
        <v>0</v>
      </c>
      <c r="BD153" s="20">
        <f t="shared" si="427"/>
        <v>0</v>
      </c>
      <c r="BE153" s="20">
        <f t="shared" si="428"/>
        <v>0</v>
      </c>
      <c r="BF153" s="19">
        <f t="shared" si="429"/>
        <v>1938699</v>
      </c>
      <c r="BG153" s="19">
        <f t="shared" si="430"/>
        <v>0</v>
      </c>
      <c r="BH153" s="19">
        <f t="shared" si="431"/>
        <v>1430169</v>
      </c>
      <c r="BI153" s="19">
        <f t="shared" si="432"/>
        <v>0</v>
      </c>
      <c r="BJ153" s="19">
        <f t="shared" si="433"/>
        <v>0</v>
      </c>
      <c r="BK153" s="19">
        <f t="shared" si="434"/>
        <v>483397</v>
      </c>
      <c r="BL153" s="19">
        <f t="shared" si="434"/>
        <v>14302</v>
      </c>
      <c r="BM153" s="20">
        <f t="shared" si="435"/>
        <v>10831</v>
      </c>
      <c r="BN153" s="20">
        <f t="shared" si="436"/>
        <v>4.29</v>
      </c>
      <c r="BO153" s="20">
        <f t="shared" si="437"/>
        <v>0</v>
      </c>
      <c r="BP153" s="20">
        <f t="shared" si="437"/>
        <v>4.29</v>
      </c>
    </row>
    <row r="154" spans="1:68" outlineLevel="2">
      <c r="A154" s="16">
        <v>1450</v>
      </c>
      <c r="B154" s="13">
        <v>600023460</v>
      </c>
      <c r="C154" s="17">
        <v>46746862</v>
      </c>
      <c r="D154" s="18" t="s">
        <v>119</v>
      </c>
      <c r="E154" s="13">
        <v>3145</v>
      </c>
      <c r="F154" s="13" t="s">
        <v>122</v>
      </c>
      <c r="G154" s="13" t="s">
        <v>46</v>
      </c>
      <c r="H154" s="19">
        <v>3567919</v>
      </c>
      <c r="I154" s="19">
        <v>2278679</v>
      </c>
      <c r="J154" s="19">
        <v>357151</v>
      </c>
      <c r="K154" s="19">
        <v>0</v>
      </c>
      <c r="L154" s="19">
        <v>0</v>
      </c>
      <c r="M154" s="19">
        <v>890911</v>
      </c>
      <c r="N154" s="19">
        <v>26358</v>
      </c>
      <c r="O154" s="19">
        <v>14820</v>
      </c>
      <c r="P154" s="20">
        <v>5.57</v>
      </c>
      <c r="Q154" s="20">
        <v>4.3600000000000003</v>
      </c>
      <c r="R154" s="20">
        <v>1.21</v>
      </c>
      <c r="S154" s="19">
        <f>[1]OON!AW154</f>
        <v>0</v>
      </c>
      <c r="T154" s="19"/>
      <c r="U154" s="19"/>
      <c r="V154" s="19"/>
      <c r="W154" s="19"/>
      <c r="X154" s="19"/>
      <c r="Y154" s="19"/>
      <c r="Z154" s="19">
        <f t="shared" si="418"/>
        <v>0</v>
      </c>
      <c r="AA154" s="19">
        <f>[1]OON!AX154*-1</f>
        <v>0</v>
      </c>
      <c r="AB154" s="19"/>
      <c r="AC154" s="19"/>
      <c r="AD154" s="19"/>
      <c r="AE154" s="19">
        <f t="shared" si="419"/>
        <v>0</v>
      </c>
      <c r="AF154" s="19"/>
      <c r="AG154" s="19">
        <f>[1]OON!AW154</f>
        <v>0</v>
      </c>
      <c r="AH154" s="19">
        <f>[1]OON!AR154</f>
        <v>0</v>
      </c>
      <c r="AI154" s="19">
        <f t="shared" si="420"/>
        <v>0</v>
      </c>
      <c r="AJ154" s="19">
        <f>[1]OON!AX154</f>
        <v>0</v>
      </c>
      <c r="AK154" s="19"/>
      <c r="AL154" s="19">
        <f t="shared" si="421"/>
        <v>0</v>
      </c>
      <c r="AM154" s="19">
        <f t="shared" si="422"/>
        <v>0</v>
      </c>
      <c r="AN154" s="19">
        <f t="shared" si="423"/>
        <v>0</v>
      </c>
      <c r="AO154" s="19">
        <f t="shared" si="424"/>
        <v>0</v>
      </c>
      <c r="AP154" s="19"/>
      <c r="AQ154" s="19"/>
      <c r="AR154" s="19"/>
      <c r="AS154" s="19">
        <f t="shared" si="425"/>
        <v>0</v>
      </c>
      <c r="AT154" s="20">
        <f>[1]OON!BB154</f>
        <v>0</v>
      </c>
      <c r="AU154" s="20">
        <f>[1]OON!BC154</f>
        <v>0</v>
      </c>
      <c r="AV154" s="20"/>
      <c r="AW154" s="20"/>
      <c r="AX154" s="20"/>
      <c r="AY154" s="20"/>
      <c r="AZ154" s="20"/>
      <c r="BA154" s="20"/>
      <c r="BB154" s="20"/>
      <c r="BC154" s="20">
        <f t="shared" si="426"/>
        <v>0</v>
      </c>
      <c r="BD154" s="20">
        <f t="shared" si="427"/>
        <v>0</v>
      </c>
      <c r="BE154" s="20">
        <f t="shared" si="428"/>
        <v>0</v>
      </c>
      <c r="BF154" s="19">
        <f t="shared" si="429"/>
        <v>3567919</v>
      </c>
      <c r="BG154" s="19">
        <f t="shared" si="430"/>
        <v>2278679</v>
      </c>
      <c r="BH154" s="19">
        <f t="shared" si="431"/>
        <v>357151</v>
      </c>
      <c r="BI154" s="19">
        <f t="shared" si="432"/>
        <v>0</v>
      </c>
      <c r="BJ154" s="19">
        <f t="shared" si="433"/>
        <v>0</v>
      </c>
      <c r="BK154" s="19">
        <f t="shared" si="434"/>
        <v>890911</v>
      </c>
      <c r="BL154" s="19">
        <f t="shared" si="434"/>
        <v>26358</v>
      </c>
      <c r="BM154" s="20">
        <f t="shared" si="435"/>
        <v>14820</v>
      </c>
      <c r="BN154" s="20">
        <f t="shared" si="436"/>
        <v>5.57</v>
      </c>
      <c r="BO154" s="20">
        <f t="shared" si="437"/>
        <v>4.3600000000000003</v>
      </c>
      <c r="BP154" s="20">
        <f t="shared" si="437"/>
        <v>1.21</v>
      </c>
    </row>
    <row r="155" spans="1:68" outlineLevel="2">
      <c r="A155" s="16">
        <v>1450</v>
      </c>
      <c r="B155" s="13">
        <v>600023460</v>
      </c>
      <c r="C155" s="17">
        <v>46746862</v>
      </c>
      <c r="D155" s="18" t="s">
        <v>119</v>
      </c>
      <c r="E155" s="13">
        <v>3147</v>
      </c>
      <c r="F155" s="13" t="s">
        <v>66</v>
      </c>
      <c r="G155" s="13" t="s">
        <v>46</v>
      </c>
      <c r="H155" s="19">
        <v>3450493</v>
      </c>
      <c r="I155" s="19">
        <v>2003520</v>
      </c>
      <c r="J155" s="19">
        <v>467395</v>
      </c>
      <c r="K155" s="19">
        <v>0</v>
      </c>
      <c r="L155" s="19">
        <v>70000</v>
      </c>
      <c r="M155" s="19">
        <v>858829</v>
      </c>
      <c r="N155" s="19">
        <v>24709</v>
      </c>
      <c r="O155" s="19">
        <v>26040</v>
      </c>
      <c r="P155" s="20">
        <v>5.64</v>
      </c>
      <c r="Q155" s="20">
        <v>4</v>
      </c>
      <c r="R155" s="20">
        <v>1.64</v>
      </c>
      <c r="S155" s="19">
        <f>[1]OON!AW155</f>
        <v>0</v>
      </c>
      <c r="T155" s="19"/>
      <c r="U155" s="19"/>
      <c r="V155" s="19"/>
      <c r="W155" s="19"/>
      <c r="X155" s="19"/>
      <c r="Y155" s="19"/>
      <c r="Z155" s="19">
        <f t="shared" si="418"/>
        <v>0</v>
      </c>
      <c r="AA155" s="19">
        <f>[1]OON!AX155*-1</f>
        <v>0</v>
      </c>
      <c r="AB155" s="19"/>
      <c r="AC155" s="19"/>
      <c r="AD155" s="19"/>
      <c r="AE155" s="19">
        <f t="shared" si="419"/>
        <v>0</v>
      </c>
      <c r="AF155" s="19"/>
      <c r="AG155" s="19">
        <f>[1]OON!AW155</f>
        <v>0</v>
      </c>
      <c r="AH155" s="19">
        <f>[1]OON!AR155</f>
        <v>0</v>
      </c>
      <c r="AI155" s="19">
        <f t="shared" si="420"/>
        <v>0</v>
      </c>
      <c r="AJ155" s="19">
        <f>[1]OON!AX155</f>
        <v>0</v>
      </c>
      <c r="AK155" s="19"/>
      <c r="AL155" s="19">
        <f t="shared" si="421"/>
        <v>0</v>
      </c>
      <c r="AM155" s="19">
        <f t="shared" si="422"/>
        <v>0</v>
      </c>
      <c r="AN155" s="19">
        <f t="shared" si="423"/>
        <v>0</v>
      </c>
      <c r="AO155" s="19">
        <f t="shared" si="424"/>
        <v>0</v>
      </c>
      <c r="AP155" s="19"/>
      <c r="AQ155" s="19"/>
      <c r="AR155" s="19"/>
      <c r="AS155" s="19">
        <f t="shared" si="425"/>
        <v>0</v>
      </c>
      <c r="AT155" s="20">
        <f>[1]OON!BB155</f>
        <v>0</v>
      </c>
      <c r="AU155" s="20">
        <f>[1]OON!BC155</f>
        <v>0</v>
      </c>
      <c r="AV155" s="20"/>
      <c r="AW155" s="20"/>
      <c r="AX155" s="20"/>
      <c r="AY155" s="20"/>
      <c r="AZ155" s="20"/>
      <c r="BA155" s="20"/>
      <c r="BB155" s="20"/>
      <c r="BC155" s="20">
        <f t="shared" si="426"/>
        <v>0</v>
      </c>
      <c r="BD155" s="20">
        <f t="shared" si="427"/>
        <v>0</v>
      </c>
      <c r="BE155" s="20">
        <f t="shared" si="428"/>
        <v>0</v>
      </c>
      <c r="BF155" s="19">
        <f t="shared" si="429"/>
        <v>3450493</v>
      </c>
      <c r="BG155" s="19">
        <f t="shared" si="430"/>
        <v>2003520</v>
      </c>
      <c r="BH155" s="19">
        <f t="shared" si="431"/>
        <v>467395</v>
      </c>
      <c r="BI155" s="19">
        <f t="shared" si="432"/>
        <v>0</v>
      </c>
      <c r="BJ155" s="19">
        <f t="shared" si="433"/>
        <v>70000</v>
      </c>
      <c r="BK155" s="19">
        <f t="shared" si="434"/>
        <v>858829</v>
      </c>
      <c r="BL155" s="19">
        <f t="shared" si="434"/>
        <v>24709</v>
      </c>
      <c r="BM155" s="20">
        <f t="shared" si="435"/>
        <v>26040</v>
      </c>
      <c r="BN155" s="20">
        <f t="shared" si="436"/>
        <v>5.64</v>
      </c>
      <c r="BO155" s="20">
        <f t="shared" si="437"/>
        <v>4</v>
      </c>
      <c r="BP155" s="20">
        <f t="shared" si="437"/>
        <v>1.64</v>
      </c>
    </row>
    <row r="156" spans="1:68" outlineLevel="1">
      <c r="A156" s="22"/>
      <c r="B156" s="23"/>
      <c r="C156" s="24"/>
      <c r="D156" s="25" t="s">
        <v>123</v>
      </c>
      <c r="E156" s="23"/>
      <c r="F156" s="23"/>
      <c r="G156" s="23"/>
      <c r="H156" s="27">
        <v>61992020</v>
      </c>
      <c r="I156" s="27">
        <v>40336787</v>
      </c>
      <c r="J156" s="27">
        <v>5222542</v>
      </c>
      <c r="K156" s="27">
        <v>30000</v>
      </c>
      <c r="L156" s="27">
        <v>170000</v>
      </c>
      <c r="M156" s="27">
        <v>15466653</v>
      </c>
      <c r="N156" s="27">
        <v>455593</v>
      </c>
      <c r="O156" s="27">
        <v>310445</v>
      </c>
      <c r="P156" s="28">
        <v>76.539100000000005</v>
      </c>
      <c r="Q156" s="28">
        <v>61.283199999999994</v>
      </c>
      <c r="R156" s="28">
        <v>15.2559</v>
      </c>
      <c r="S156" s="27">
        <f t="shared" ref="S156:AM156" si="438">SUM(S150:S155)</f>
        <v>0</v>
      </c>
      <c r="T156" s="27">
        <f t="shared" si="438"/>
        <v>0</v>
      </c>
      <c r="U156" s="27">
        <f t="shared" si="438"/>
        <v>0</v>
      </c>
      <c r="V156" s="27">
        <f t="shared" si="438"/>
        <v>0</v>
      </c>
      <c r="W156" s="27">
        <f t="shared" si="438"/>
        <v>0</v>
      </c>
      <c r="X156" s="27">
        <f t="shared" si="438"/>
        <v>0</v>
      </c>
      <c r="Y156" s="27">
        <f t="shared" si="438"/>
        <v>0</v>
      </c>
      <c r="Z156" s="27">
        <f t="shared" si="438"/>
        <v>0</v>
      </c>
      <c r="AA156" s="27">
        <f t="shared" si="438"/>
        <v>0</v>
      </c>
      <c r="AB156" s="27">
        <f t="shared" si="438"/>
        <v>0</v>
      </c>
      <c r="AC156" s="27">
        <f t="shared" si="438"/>
        <v>0</v>
      </c>
      <c r="AD156" s="27">
        <f t="shared" si="438"/>
        <v>0</v>
      </c>
      <c r="AE156" s="27">
        <f t="shared" si="438"/>
        <v>0</v>
      </c>
      <c r="AF156" s="27">
        <f t="shared" si="438"/>
        <v>0</v>
      </c>
      <c r="AG156" s="27">
        <f t="shared" si="438"/>
        <v>0</v>
      </c>
      <c r="AH156" s="27">
        <f t="shared" si="438"/>
        <v>0</v>
      </c>
      <c r="AI156" s="27">
        <f t="shared" si="438"/>
        <v>0</v>
      </c>
      <c r="AJ156" s="27">
        <f t="shared" si="438"/>
        <v>0</v>
      </c>
      <c r="AK156" s="27">
        <f t="shared" si="438"/>
        <v>0</v>
      </c>
      <c r="AL156" s="27">
        <f t="shared" si="438"/>
        <v>0</v>
      </c>
      <c r="AM156" s="27">
        <f t="shared" si="438"/>
        <v>0</v>
      </c>
      <c r="AN156" s="27">
        <f t="shared" ref="AN156:BP156" si="439">SUM(AN150:AN155)</f>
        <v>0</v>
      </c>
      <c r="AO156" s="27">
        <f t="shared" si="439"/>
        <v>0</v>
      </c>
      <c r="AP156" s="27">
        <f t="shared" si="439"/>
        <v>0</v>
      </c>
      <c r="AQ156" s="27">
        <f t="shared" si="439"/>
        <v>0</v>
      </c>
      <c r="AR156" s="27">
        <f t="shared" si="439"/>
        <v>0</v>
      </c>
      <c r="AS156" s="27">
        <f t="shared" si="439"/>
        <v>0</v>
      </c>
      <c r="AT156" s="28">
        <f t="shared" si="439"/>
        <v>0</v>
      </c>
      <c r="AU156" s="28">
        <f t="shared" si="439"/>
        <v>0</v>
      </c>
      <c r="AV156" s="28">
        <f t="shared" si="439"/>
        <v>0</v>
      </c>
      <c r="AW156" s="28">
        <f t="shared" si="439"/>
        <v>0</v>
      </c>
      <c r="AX156" s="28">
        <f t="shared" si="439"/>
        <v>0</v>
      </c>
      <c r="AY156" s="28">
        <f t="shared" si="439"/>
        <v>0</v>
      </c>
      <c r="AZ156" s="28">
        <f t="shared" si="439"/>
        <v>0</v>
      </c>
      <c r="BA156" s="28">
        <f t="shared" si="439"/>
        <v>0</v>
      </c>
      <c r="BB156" s="28">
        <f t="shared" si="439"/>
        <v>0</v>
      </c>
      <c r="BC156" s="28">
        <f t="shared" si="439"/>
        <v>0</v>
      </c>
      <c r="BD156" s="28">
        <f t="shared" si="439"/>
        <v>0</v>
      </c>
      <c r="BE156" s="28">
        <f t="shared" si="439"/>
        <v>0</v>
      </c>
      <c r="BF156" s="27">
        <f t="shared" si="439"/>
        <v>61992020</v>
      </c>
      <c r="BG156" s="27">
        <f t="shared" si="439"/>
        <v>40336787</v>
      </c>
      <c r="BH156" s="27">
        <f t="shared" si="439"/>
        <v>5222542</v>
      </c>
      <c r="BI156" s="27">
        <f t="shared" si="439"/>
        <v>30000</v>
      </c>
      <c r="BJ156" s="27">
        <f t="shared" si="439"/>
        <v>170000</v>
      </c>
      <c r="BK156" s="27">
        <f t="shared" si="439"/>
        <v>15466653</v>
      </c>
      <c r="BL156" s="28">
        <f t="shared" si="439"/>
        <v>455593</v>
      </c>
      <c r="BM156" s="28">
        <f t="shared" si="439"/>
        <v>310445</v>
      </c>
      <c r="BN156" s="28">
        <f t="shared" si="439"/>
        <v>76.539100000000005</v>
      </c>
      <c r="BO156" s="28">
        <f t="shared" si="439"/>
        <v>61.283199999999994</v>
      </c>
      <c r="BP156" s="28">
        <f t="shared" si="439"/>
        <v>15.2559</v>
      </c>
    </row>
    <row r="157" spans="1:68" outlineLevel="2">
      <c r="A157" s="29">
        <v>1452</v>
      </c>
      <c r="B157" s="30">
        <v>691000093</v>
      </c>
      <c r="C157" s="31">
        <v>75129507</v>
      </c>
      <c r="D157" s="32" t="s">
        <v>124</v>
      </c>
      <c r="E157" s="30">
        <v>3122</v>
      </c>
      <c r="F157" s="30" t="s">
        <v>71</v>
      </c>
      <c r="G157" s="30" t="s">
        <v>44</v>
      </c>
      <c r="H157" s="34">
        <v>52692034</v>
      </c>
      <c r="I157" s="34">
        <v>34802373</v>
      </c>
      <c r="J157" s="34">
        <v>3885177</v>
      </c>
      <c r="K157" s="34">
        <v>0</v>
      </c>
      <c r="L157" s="34">
        <v>0</v>
      </c>
      <c r="M157" s="34">
        <v>13076392</v>
      </c>
      <c r="N157" s="34">
        <v>386876</v>
      </c>
      <c r="O157" s="34">
        <v>541216</v>
      </c>
      <c r="P157" s="35">
        <v>58.058800000000005</v>
      </c>
      <c r="Q157" s="35">
        <v>47.232700000000001</v>
      </c>
      <c r="R157" s="35">
        <v>10.8261</v>
      </c>
      <c r="S157" s="19">
        <f>[1]OON!AW157</f>
        <v>0</v>
      </c>
      <c r="T157" s="34"/>
      <c r="U157" s="34"/>
      <c r="V157" s="34"/>
      <c r="W157" s="34"/>
      <c r="X157" s="34"/>
      <c r="Y157" s="34"/>
      <c r="Z157" s="34">
        <f>SUM(S157:Y157)</f>
        <v>0</v>
      </c>
      <c r="AA157" s="19">
        <f>[1]OON!AX157*-1</f>
        <v>0</v>
      </c>
      <c r="AB157" s="34"/>
      <c r="AC157" s="34"/>
      <c r="AD157" s="34"/>
      <c r="AE157" s="34">
        <f>SUM(AA157:AD157)</f>
        <v>0</v>
      </c>
      <c r="AF157" s="19"/>
      <c r="AG157" s="19">
        <f>[1]OON!AW157</f>
        <v>0</v>
      </c>
      <c r="AH157" s="19">
        <f>[1]OON!AR157</f>
        <v>0</v>
      </c>
      <c r="AI157" s="34">
        <f>SUM(AF157:AH157)</f>
        <v>0</v>
      </c>
      <c r="AJ157" s="19">
        <f>[1]OON!AX157</f>
        <v>0</v>
      </c>
      <c r="AK157" s="19"/>
      <c r="AL157" s="34">
        <f>SUM(AJ157:AK157)</f>
        <v>0</v>
      </c>
      <c r="AM157" s="34">
        <f>Z157+AE157+AI157+AL157</f>
        <v>0</v>
      </c>
      <c r="AN157" s="19">
        <f t="shared" ref="AN157:AN161" si="440">ROUND((Z157+AE157+AF157+AG157+AJ157)*33.8%,0)</f>
        <v>0</v>
      </c>
      <c r="AO157" s="34">
        <f>ROUND((Z157+AE157)*1%,0)</f>
        <v>0</v>
      </c>
      <c r="AP157" s="34"/>
      <c r="AQ157" s="34"/>
      <c r="AR157" s="34"/>
      <c r="AS157" s="34">
        <f>AP157+AQ157+AR157</f>
        <v>0</v>
      </c>
      <c r="AT157" s="20">
        <f>[1]OON!BB157</f>
        <v>0</v>
      </c>
      <c r="AU157" s="20">
        <f>[1]OON!BC157</f>
        <v>0</v>
      </c>
      <c r="AV157" s="35"/>
      <c r="AW157" s="35"/>
      <c r="AX157" s="35"/>
      <c r="AY157" s="35"/>
      <c r="AZ157" s="35"/>
      <c r="BA157" s="35"/>
      <c r="BB157" s="35"/>
      <c r="BC157" s="35">
        <f>AT157+AV157+AW157+AZ157+BB157+AX157</f>
        <v>0</v>
      </c>
      <c r="BD157" s="35">
        <f>AU157+BA157+AY157</f>
        <v>0</v>
      </c>
      <c r="BE157" s="35">
        <f>BC157+BD157</f>
        <v>0</v>
      </c>
      <c r="BF157" s="19">
        <f t="shared" ref="BF157:BF161" si="441">BG157+BH157+BI157+BJ157+BK157+BL157+BM157</f>
        <v>52692034</v>
      </c>
      <c r="BG157" s="19">
        <f t="shared" ref="BG157:BG161" si="442">I157+Z157</f>
        <v>34802373</v>
      </c>
      <c r="BH157" s="19">
        <f t="shared" ref="BH157:BH161" si="443">J157+AE157</f>
        <v>3885177</v>
      </c>
      <c r="BI157" s="19">
        <f t="shared" ref="BI157:BI161" si="444">K157+AI157</f>
        <v>0</v>
      </c>
      <c r="BJ157" s="19">
        <f t="shared" ref="BJ157:BJ161" si="445">L157+AL157</f>
        <v>0</v>
      </c>
      <c r="BK157" s="19">
        <f t="shared" ref="BK157:BL161" si="446">M157+AN157</f>
        <v>13076392</v>
      </c>
      <c r="BL157" s="19">
        <f t="shared" si="446"/>
        <v>386876</v>
      </c>
      <c r="BM157" s="20">
        <f t="shared" ref="BM157:BM161" si="447">O157+AS157</f>
        <v>541216</v>
      </c>
      <c r="BN157" s="20">
        <f t="shared" ref="BN157:BN161" si="448">BO157+BP157</f>
        <v>58.058800000000005</v>
      </c>
      <c r="BO157" s="20">
        <f t="shared" ref="BO157:BP161" si="449">Q157+BC157</f>
        <v>47.232700000000001</v>
      </c>
      <c r="BP157" s="20">
        <f t="shared" si="449"/>
        <v>10.8261</v>
      </c>
    </row>
    <row r="158" spans="1:68" outlineLevel="2">
      <c r="A158" s="16">
        <v>1452</v>
      </c>
      <c r="B158" s="13">
        <v>691000093</v>
      </c>
      <c r="C158" s="17">
        <v>75129507</v>
      </c>
      <c r="D158" s="18" t="s">
        <v>124</v>
      </c>
      <c r="E158" s="13">
        <v>3122</v>
      </c>
      <c r="F158" s="13" t="s">
        <v>45</v>
      </c>
      <c r="G158" s="17" t="s">
        <v>46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20">
        <v>0</v>
      </c>
      <c r="Q158" s="20">
        <v>0</v>
      </c>
      <c r="R158" s="20">
        <v>0</v>
      </c>
      <c r="S158" s="19">
        <f>[1]OON!AW158</f>
        <v>0</v>
      </c>
      <c r="T158" s="50"/>
      <c r="U158" s="50"/>
      <c r="V158" s="50"/>
      <c r="W158" s="50"/>
      <c r="X158" s="50"/>
      <c r="Y158" s="50"/>
      <c r="Z158" s="19">
        <f>SUM(S158:Y158)</f>
        <v>0</v>
      </c>
      <c r="AA158" s="19">
        <f>[1]OON!AX158*-1</f>
        <v>0</v>
      </c>
      <c r="AB158" s="50"/>
      <c r="AC158" s="50"/>
      <c r="AD158" s="50"/>
      <c r="AE158" s="19">
        <f>SUM(AA158:AD158)</f>
        <v>0</v>
      </c>
      <c r="AF158" s="19"/>
      <c r="AG158" s="19">
        <f>[1]OON!AW158</f>
        <v>0</v>
      </c>
      <c r="AH158" s="19">
        <f>[1]OON!AR158</f>
        <v>0</v>
      </c>
      <c r="AI158" s="19">
        <f>SUM(AF158:AH158)</f>
        <v>0</v>
      </c>
      <c r="AJ158" s="19">
        <f>[1]OON!AX158</f>
        <v>0</v>
      </c>
      <c r="AK158" s="19"/>
      <c r="AL158" s="19">
        <f>SUM(AJ158:AK158)</f>
        <v>0</v>
      </c>
      <c r="AM158" s="19">
        <f>Z158+AE158+AI158+AL158</f>
        <v>0</v>
      </c>
      <c r="AN158" s="19">
        <f t="shared" si="440"/>
        <v>0</v>
      </c>
      <c r="AO158" s="19">
        <f>ROUND((Z158+AE158)*1%,0)</f>
        <v>0</v>
      </c>
      <c r="AP158" s="50"/>
      <c r="AQ158" s="50"/>
      <c r="AR158" s="50"/>
      <c r="AS158" s="19">
        <f>AP158+AQ158+AR158</f>
        <v>0</v>
      </c>
      <c r="AT158" s="20"/>
      <c r="AU158" s="20"/>
      <c r="AV158" s="20"/>
      <c r="AW158" s="20"/>
      <c r="AX158" s="20"/>
      <c r="AY158" s="20"/>
      <c r="AZ158" s="20"/>
      <c r="BA158" s="20"/>
      <c r="BB158" s="20"/>
      <c r="BC158" s="20">
        <f>AT158+AV158+AW158+AZ158+BB158+AX158</f>
        <v>0</v>
      </c>
      <c r="BD158" s="20">
        <f>AU158+BA158+AY158</f>
        <v>0</v>
      </c>
      <c r="BE158" s="20">
        <f>BC158+BD158</f>
        <v>0</v>
      </c>
      <c r="BF158" s="19">
        <f t="shared" si="441"/>
        <v>0</v>
      </c>
      <c r="BG158" s="19">
        <f t="shared" si="442"/>
        <v>0</v>
      </c>
      <c r="BH158" s="19">
        <f t="shared" si="443"/>
        <v>0</v>
      </c>
      <c r="BI158" s="19">
        <f t="shared" si="444"/>
        <v>0</v>
      </c>
      <c r="BJ158" s="19">
        <f t="shared" si="445"/>
        <v>0</v>
      </c>
      <c r="BK158" s="19">
        <f t="shared" si="446"/>
        <v>0</v>
      </c>
      <c r="BL158" s="19">
        <f t="shared" si="446"/>
        <v>0</v>
      </c>
      <c r="BM158" s="20">
        <f t="shared" si="447"/>
        <v>0</v>
      </c>
      <c r="BN158" s="20">
        <f t="shared" si="448"/>
        <v>0</v>
      </c>
      <c r="BO158" s="20">
        <f t="shared" si="449"/>
        <v>0</v>
      </c>
      <c r="BP158" s="20">
        <f t="shared" si="449"/>
        <v>0</v>
      </c>
    </row>
    <row r="159" spans="1:68" outlineLevel="2">
      <c r="A159" s="16">
        <v>1452</v>
      </c>
      <c r="B159" s="13">
        <v>691000093</v>
      </c>
      <c r="C159" s="17">
        <v>75129507</v>
      </c>
      <c r="D159" s="18" t="s">
        <v>124</v>
      </c>
      <c r="E159" s="21">
        <v>3141</v>
      </c>
      <c r="F159" s="21" t="s">
        <v>47</v>
      </c>
      <c r="G159" s="21" t="s">
        <v>46</v>
      </c>
      <c r="H159" s="19">
        <v>4281345</v>
      </c>
      <c r="I159" s="19">
        <v>0</v>
      </c>
      <c r="J159" s="19">
        <v>3151313</v>
      </c>
      <c r="K159" s="19">
        <v>0</v>
      </c>
      <c r="L159" s="19">
        <v>0</v>
      </c>
      <c r="M159" s="19">
        <v>1065144</v>
      </c>
      <c r="N159" s="19">
        <v>31513</v>
      </c>
      <c r="O159" s="19">
        <v>33375</v>
      </c>
      <c r="P159" s="20">
        <v>9.4499999999999993</v>
      </c>
      <c r="Q159" s="20">
        <v>0</v>
      </c>
      <c r="R159" s="20">
        <v>9.4499999999999993</v>
      </c>
      <c r="S159" s="19">
        <f>[1]OON!AW159</f>
        <v>0</v>
      </c>
      <c r="T159" s="50"/>
      <c r="U159" s="50"/>
      <c r="V159" s="50"/>
      <c r="W159" s="50"/>
      <c r="X159" s="50"/>
      <c r="Y159" s="50"/>
      <c r="Z159" s="19">
        <f>SUM(S159:Y159)</f>
        <v>0</v>
      </c>
      <c r="AA159" s="19">
        <f>[1]OON!AX159*-1</f>
        <v>0</v>
      </c>
      <c r="AB159" s="50"/>
      <c r="AC159" s="50"/>
      <c r="AD159" s="50"/>
      <c r="AE159" s="19">
        <f>SUM(AA159:AD159)</f>
        <v>0</v>
      </c>
      <c r="AF159" s="19"/>
      <c r="AG159" s="19">
        <f>[1]OON!AW159</f>
        <v>0</v>
      </c>
      <c r="AH159" s="19">
        <f>[1]OON!AR159</f>
        <v>0</v>
      </c>
      <c r="AI159" s="19">
        <f>SUM(AF159:AH159)</f>
        <v>0</v>
      </c>
      <c r="AJ159" s="19">
        <f>[1]OON!AX159</f>
        <v>0</v>
      </c>
      <c r="AK159" s="19"/>
      <c r="AL159" s="19">
        <f>SUM(AJ159:AK159)</f>
        <v>0</v>
      </c>
      <c r="AM159" s="19">
        <f>Z159+AE159+AI159+AL159</f>
        <v>0</v>
      </c>
      <c r="AN159" s="19">
        <f t="shared" si="440"/>
        <v>0</v>
      </c>
      <c r="AO159" s="19">
        <f>ROUND((Z159+AE159)*1%,0)</f>
        <v>0</v>
      </c>
      <c r="AP159" s="50"/>
      <c r="AQ159" s="50"/>
      <c r="AR159" s="50"/>
      <c r="AS159" s="19">
        <f>AP159+AQ159+AR159</f>
        <v>0</v>
      </c>
      <c r="AT159" s="20"/>
      <c r="AU159" s="20">
        <f>[1]OON!BC159</f>
        <v>0</v>
      </c>
      <c r="AV159" s="20"/>
      <c r="AW159" s="20"/>
      <c r="AX159" s="20"/>
      <c r="AY159" s="20"/>
      <c r="AZ159" s="20"/>
      <c r="BA159" s="20"/>
      <c r="BB159" s="20"/>
      <c r="BC159" s="20">
        <f>AT159+AV159+AW159+AZ159+BB159+AX159</f>
        <v>0</v>
      </c>
      <c r="BD159" s="20">
        <f>AU159+BA159+AY159</f>
        <v>0</v>
      </c>
      <c r="BE159" s="20">
        <f>BC159+BD159</f>
        <v>0</v>
      </c>
      <c r="BF159" s="19">
        <f t="shared" si="441"/>
        <v>4281345</v>
      </c>
      <c r="BG159" s="19">
        <f t="shared" si="442"/>
        <v>0</v>
      </c>
      <c r="BH159" s="19">
        <f t="shared" si="443"/>
        <v>3151313</v>
      </c>
      <c r="BI159" s="19">
        <f t="shared" si="444"/>
        <v>0</v>
      </c>
      <c r="BJ159" s="19">
        <f t="shared" si="445"/>
        <v>0</v>
      </c>
      <c r="BK159" s="19">
        <f t="shared" si="446"/>
        <v>1065144</v>
      </c>
      <c r="BL159" s="19">
        <f t="shared" si="446"/>
        <v>31513</v>
      </c>
      <c r="BM159" s="20">
        <f t="shared" si="447"/>
        <v>33375</v>
      </c>
      <c r="BN159" s="20">
        <f t="shared" si="448"/>
        <v>9.4499999999999993</v>
      </c>
      <c r="BO159" s="20">
        <f t="shared" si="449"/>
        <v>0</v>
      </c>
      <c r="BP159" s="20">
        <f t="shared" si="449"/>
        <v>9.4499999999999993</v>
      </c>
    </row>
    <row r="160" spans="1:68" outlineLevel="2">
      <c r="A160" s="16">
        <v>1452</v>
      </c>
      <c r="B160" s="13">
        <v>691000093</v>
      </c>
      <c r="C160" s="17">
        <v>75129507</v>
      </c>
      <c r="D160" s="18" t="s">
        <v>124</v>
      </c>
      <c r="E160" s="13">
        <v>3141</v>
      </c>
      <c r="F160" s="13" t="s">
        <v>47</v>
      </c>
      <c r="G160" s="17" t="s">
        <v>46</v>
      </c>
      <c r="H160" s="19">
        <v>423280</v>
      </c>
      <c r="I160" s="19">
        <v>0</v>
      </c>
      <c r="J160" s="19">
        <v>310457</v>
      </c>
      <c r="K160" s="19">
        <v>0</v>
      </c>
      <c r="L160" s="19">
        <v>0</v>
      </c>
      <c r="M160" s="19">
        <v>104934</v>
      </c>
      <c r="N160" s="19">
        <v>3105</v>
      </c>
      <c r="O160" s="19">
        <v>4784</v>
      </c>
      <c r="P160" s="20">
        <v>0.93</v>
      </c>
      <c r="Q160" s="20">
        <v>0</v>
      </c>
      <c r="R160" s="20">
        <v>0.93</v>
      </c>
      <c r="S160" s="19">
        <f>[1]OON!AW160</f>
        <v>0</v>
      </c>
      <c r="T160" s="50"/>
      <c r="U160" s="50"/>
      <c r="V160" s="50"/>
      <c r="W160" s="50"/>
      <c r="X160" s="50"/>
      <c r="Y160" s="50"/>
      <c r="Z160" s="19">
        <f>SUM(S160:Y160)</f>
        <v>0</v>
      </c>
      <c r="AA160" s="19">
        <f>[1]OON!AX160*-1</f>
        <v>0</v>
      </c>
      <c r="AB160" s="50"/>
      <c r="AC160" s="50"/>
      <c r="AD160" s="50"/>
      <c r="AE160" s="19">
        <f>SUM(AA160:AD160)</f>
        <v>0</v>
      </c>
      <c r="AF160" s="19"/>
      <c r="AG160" s="19">
        <f>[1]OON!AW160</f>
        <v>0</v>
      </c>
      <c r="AH160" s="19">
        <f>[1]OON!AR160</f>
        <v>0</v>
      </c>
      <c r="AI160" s="19">
        <f>SUM(AF160:AH160)</f>
        <v>0</v>
      </c>
      <c r="AJ160" s="19">
        <f>[1]OON!AX160</f>
        <v>0</v>
      </c>
      <c r="AK160" s="19"/>
      <c r="AL160" s="19">
        <f>SUM(AJ160:AK160)</f>
        <v>0</v>
      </c>
      <c r="AM160" s="19">
        <f>Z160+AE160+AI160+AL160</f>
        <v>0</v>
      </c>
      <c r="AN160" s="19">
        <f t="shared" si="440"/>
        <v>0</v>
      </c>
      <c r="AO160" s="19">
        <f>ROUND((Z160+AE160)*1%,0)</f>
        <v>0</v>
      </c>
      <c r="AP160" s="50"/>
      <c r="AQ160" s="50"/>
      <c r="AR160" s="50"/>
      <c r="AS160" s="19">
        <f>AP160+AQ160+AR160</f>
        <v>0</v>
      </c>
      <c r="AT160" s="20"/>
      <c r="AU160" s="20">
        <f>[1]OON!BC160</f>
        <v>0</v>
      </c>
      <c r="AV160" s="20"/>
      <c r="AW160" s="20"/>
      <c r="AX160" s="20"/>
      <c r="AY160" s="20"/>
      <c r="AZ160" s="20"/>
      <c r="BA160" s="20"/>
      <c r="BB160" s="20"/>
      <c r="BC160" s="20">
        <f>AT160+AV160+AW160+AZ160+BB160+AX160</f>
        <v>0</v>
      </c>
      <c r="BD160" s="20">
        <f>AU160+BA160+AY160</f>
        <v>0</v>
      </c>
      <c r="BE160" s="20">
        <f>BC160+BD160</f>
        <v>0</v>
      </c>
      <c r="BF160" s="19">
        <f t="shared" si="441"/>
        <v>423280</v>
      </c>
      <c r="BG160" s="19">
        <f t="shared" si="442"/>
        <v>0</v>
      </c>
      <c r="BH160" s="19">
        <f t="shared" si="443"/>
        <v>310457</v>
      </c>
      <c r="BI160" s="19">
        <f t="shared" si="444"/>
        <v>0</v>
      </c>
      <c r="BJ160" s="19">
        <f t="shared" si="445"/>
        <v>0</v>
      </c>
      <c r="BK160" s="19">
        <f t="shared" si="446"/>
        <v>104934</v>
      </c>
      <c r="BL160" s="19">
        <f t="shared" si="446"/>
        <v>3105</v>
      </c>
      <c r="BM160" s="20">
        <f t="shared" si="447"/>
        <v>4784</v>
      </c>
      <c r="BN160" s="20">
        <f t="shared" si="448"/>
        <v>0.93</v>
      </c>
      <c r="BO160" s="20">
        <f t="shared" si="449"/>
        <v>0</v>
      </c>
      <c r="BP160" s="20">
        <f t="shared" si="449"/>
        <v>0.93</v>
      </c>
    </row>
    <row r="161" spans="1:68" outlineLevel="2">
      <c r="A161" s="16">
        <v>1452</v>
      </c>
      <c r="B161" s="13">
        <v>691000093</v>
      </c>
      <c r="C161" s="17">
        <v>75129507</v>
      </c>
      <c r="D161" s="18" t="s">
        <v>124</v>
      </c>
      <c r="E161" s="21">
        <v>3147</v>
      </c>
      <c r="F161" s="21" t="s">
        <v>66</v>
      </c>
      <c r="G161" s="21" t="s">
        <v>46</v>
      </c>
      <c r="H161" s="19">
        <v>3215155</v>
      </c>
      <c r="I161" s="19">
        <v>2068903</v>
      </c>
      <c r="J161" s="19">
        <v>306783</v>
      </c>
      <c r="K161" s="19">
        <v>0</v>
      </c>
      <c r="L161" s="19">
        <v>0</v>
      </c>
      <c r="M161" s="19">
        <v>802982</v>
      </c>
      <c r="N161" s="19">
        <v>23757</v>
      </c>
      <c r="O161" s="19">
        <v>12730</v>
      </c>
      <c r="P161" s="20">
        <v>5</v>
      </c>
      <c r="Q161" s="20">
        <v>3.96</v>
      </c>
      <c r="R161" s="20">
        <v>1.04</v>
      </c>
      <c r="S161" s="19">
        <f>[1]OON!AW161</f>
        <v>0</v>
      </c>
      <c r="T161" s="50"/>
      <c r="U161" s="50"/>
      <c r="V161" s="50"/>
      <c r="W161" s="50"/>
      <c r="X161" s="50"/>
      <c r="Y161" s="50"/>
      <c r="Z161" s="19">
        <f>SUM(S161:Y161)</f>
        <v>0</v>
      </c>
      <c r="AA161" s="19">
        <f>[1]OON!AX161*-1</f>
        <v>0</v>
      </c>
      <c r="AB161" s="50"/>
      <c r="AC161" s="50"/>
      <c r="AD161" s="50"/>
      <c r="AE161" s="19">
        <f>SUM(AA161:AD161)</f>
        <v>0</v>
      </c>
      <c r="AF161" s="19"/>
      <c r="AG161" s="19">
        <f>[1]OON!AW161</f>
        <v>0</v>
      </c>
      <c r="AH161" s="19">
        <f>[1]OON!AR161</f>
        <v>0</v>
      </c>
      <c r="AI161" s="19">
        <f>SUM(AF161:AH161)</f>
        <v>0</v>
      </c>
      <c r="AJ161" s="19">
        <f>[1]OON!AX161</f>
        <v>0</v>
      </c>
      <c r="AK161" s="19"/>
      <c r="AL161" s="19">
        <f>SUM(AJ161:AK161)</f>
        <v>0</v>
      </c>
      <c r="AM161" s="19">
        <f>Z161+AE161+AI161+AL161</f>
        <v>0</v>
      </c>
      <c r="AN161" s="19">
        <f t="shared" si="440"/>
        <v>0</v>
      </c>
      <c r="AO161" s="19">
        <f>ROUND((Z161+AE161)*1%,0)</f>
        <v>0</v>
      </c>
      <c r="AP161" s="50"/>
      <c r="AQ161" s="50"/>
      <c r="AR161" s="50"/>
      <c r="AS161" s="19">
        <f>AP161+AQ161+AR161</f>
        <v>0</v>
      </c>
      <c r="AT161" s="20">
        <f>[1]OON!BB161</f>
        <v>0</v>
      </c>
      <c r="AU161" s="20">
        <f>[1]OON!BC161</f>
        <v>0</v>
      </c>
      <c r="AV161" s="20"/>
      <c r="AW161" s="20"/>
      <c r="AX161" s="20"/>
      <c r="AY161" s="20"/>
      <c r="AZ161" s="20"/>
      <c r="BA161" s="20"/>
      <c r="BB161" s="20"/>
      <c r="BC161" s="20">
        <f>AT161+AV161+AW161+AZ161+BB161+AX161</f>
        <v>0</v>
      </c>
      <c r="BD161" s="20">
        <f>AU161+BA161+AY161</f>
        <v>0</v>
      </c>
      <c r="BE161" s="20">
        <f>BC161+BD161</f>
        <v>0</v>
      </c>
      <c r="BF161" s="19">
        <f t="shared" si="441"/>
        <v>3215155</v>
      </c>
      <c r="BG161" s="19">
        <f t="shared" si="442"/>
        <v>2068903</v>
      </c>
      <c r="BH161" s="19">
        <f t="shared" si="443"/>
        <v>306783</v>
      </c>
      <c r="BI161" s="19">
        <f t="shared" si="444"/>
        <v>0</v>
      </c>
      <c r="BJ161" s="19">
        <f t="shared" si="445"/>
        <v>0</v>
      </c>
      <c r="BK161" s="19">
        <f t="shared" si="446"/>
        <v>802982</v>
      </c>
      <c r="BL161" s="19">
        <f t="shared" si="446"/>
        <v>23757</v>
      </c>
      <c r="BM161" s="20">
        <f t="shared" si="447"/>
        <v>12730</v>
      </c>
      <c r="BN161" s="20">
        <f t="shared" si="448"/>
        <v>5</v>
      </c>
      <c r="BO161" s="20">
        <f t="shared" si="449"/>
        <v>3.96</v>
      </c>
      <c r="BP161" s="20">
        <f t="shared" si="449"/>
        <v>1.04</v>
      </c>
    </row>
    <row r="162" spans="1:68" outlineLevel="1">
      <c r="A162" s="22"/>
      <c r="B162" s="23"/>
      <c r="C162" s="24"/>
      <c r="D162" s="25" t="s">
        <v>125</v>
      </c>
      <c r="E162" s="26"/>
      <c r="F162" s="26"/>
      <c r="G162" s="26"/>
      <c r="H162" s="27">
        <v>60611814</v>
      </c>
      <c r="I162" s="27">
        <v>36871276</v>
      </c>
      <c r="J162" s="27">
        <v>7653730</v>
      </c>
      <c r="K162" s="27">
        <v>0</v>
      </c>
      <c r="L162" s="27">
        <v>0</v>
      </c>
      <c r="M162" s="27">
        <v>15049452</v>
      </c>
      <c r="N162" s="27">
        <v>445251</v>
      </c>
      <c r="O162" s="27">
        <v>592105</v>
      </c>
      <c r="P162" s="28">
        <v>73.438800000000015</v>
      </c>
      <c r="Q162" s="28">
        <v>51.192700000000002</v>
      </c>
      <c r="R162" s="28">
        <v>22.246099999999998</v>
      </c>
      <c r="S162" s="27">
        <f t="shared" ref="S162:AM162" si="450">SUM(S157:S161)</f>
        <v>0</v>
      </c>
      <c r="T162" s="51">
        <f t="shared" si="450"/>
        <v>0</v>
      </c>
      <c r="U162" s="51">
        <f t="shared" si="450"/>
        <v>0</v>
      </c>
      <c r="V162" s="51">
        <f t="shared" si="450"/>
        <v>0</v>
      </c>
      <c r="W162" s="51">
        <f t="shared" si="450"/>
        <v>0</v>
      </c>
      <c r="X162" s="51">
        <f t="shared" si="450"/>
        <v>0</v>
      </c>
      <c r="Y162" s="51">
        <f t="shared" si="450"/>
        <v>0</v>
      </c>
      <c r="Z162" s="27">
        <f t="shared" si="450"/>
        <v>0</v>
      </c>
      <c r="AA162" s="51">
        <f t="shared" si="450"/>
        <v>0</v>
      </c>
      <c r="AB162" s="51">
        <f t="shared" si="450"/>
        <v>0</v>
      </c>
      <c r="AC162" s="51">
        <f t="shared" si="450"/>
        <v>0</v>
      </c>
      <c r="AD162" s="51">
        <f t="shared" si="450"/>
        <v>0</v>
      </c>
      <c r="AE162" s="27">
        <f t="shared" si="450"/>
        <v>0</v>
      </c>
      <c r="AF162" s="27">
        <f t="shared" si="450"/>
        <v>0</v>
      </c>
      <c r="AG162" s="27">
        <f t="shared" si="450"/>
        <v>0</v>
      </c>
      <c r="AH162" s="27">
        <f t="shared" si="450"/>
        <v>0</v>
      </c>
      <c r="AI162" s="27">
        <f t="shared" si="450"/>
        <v>0</v>
      </c>
      <c r="AJ162" s="27">
        <f t="shared" si="450"/>
        <v>0</v>
      </c>
      <c r="AK162" s="27">
        <f t="shared" si="450"/>
        <v>0</v>
      </c>
      <c r="AL162" s="27">
        <f t="shared" si="450"/>
        <v>0</v>
      </c>
      <c r="AM162" s="27">
        <f t="shared" si="450"/>
        <v>0</v>
      </c>
      <c r="AN162" s="27">
        <f t="shared" ref="AN162:BP162" si="451">SUM(AN157:AN161)</f>
        <v>0</v>
      </c>
      <c r="AO162" s="27">
        <f t="shared" si="451"/>
        <v>0</v>
      </c>
      <c r="AP162" s="51">
        <f t="shared" si="451"/>
        <v>0</v>
      </c>
      <c r="AQ162" s="51">
        <f t="shared" si="451"/>
        <v>0</v>
      </c>
      <c r="AR162" s="51">
        <f t="shared" si="451"/>
        <v>0</v>
      </c>
      <c r="AS162" s="27">
        <f t="shared" si="451"/>
        <v>0</v>
      </c>
      <c r="AT162" s="28">
        <f t="shared" si="451"/>
        <v>0</v>
      </c>
      <c r="AU162" s="28">
        <f t="shared" si="451"/>
        <v>0</v>
      </c>
      <c r="AV162" s="28">
        <f t="shared" si="451"/>
        <v>0</v>
      </c>
      <c r="AW162" s="28">
        <f t="shared" si="451"/>
        <v>0</v>
      </c>
      <c r="AX162" s="28">
        <f t="shared" si="451"/>
        <v>0</v>
      </c>
      <c r="AY162" s="28">
        <f t="shared" si="451"/>
        <v>0</v>
      </c>
      <c r="AZ162" s="28">
        <f t="shared" si="451"/>
        <v>0</v>
      </c>
      <c r="BA162" s="28">
        <f t="shared" si="451"/>
        <v>0</v>
      </c>
      <c r="BB162" s="28">
        <f t="shared" si="451"/>
        <v>0</v>
      </c>
      <c r="BC162" s="28">
        <f t="shared" si="451"/>
        <v>0</v>
      </c>
      <c r="BD162" s="28">
        <f t="shared" si="451"/>
        <v>0</v>
      </c>
      <c r="BE162" s="28">
        <f t="shared" si="451"/>
        <v>0</v>
      </c>
      <c r="BF162" s="27">
        <f t="shared" si="451"/>
        <v>60611814</v>
      </c>
      <c r="BG162" s="27">
        <f t="shared" si="451"/>
        <v>36871276</v>
      </c>
      <c r="BH162" s="27">
        <f t="shared" si="451"/>
        <v>7653730</v>
      </c>
      <c r="BI162" s="27">
        <f t="shared" si="451"/>
        <v>0</v>
      </c>
      <c r="BJ162" s="27">
        <f t="shared" si="451"/>
        <v>0</v>
      </c>
      <c r="BK162" s="27">
        <f t="shared" si="451"/>
        <v>15049452</v>
      </c>
      <c r="BL162" s="28">
        <f t="shared" si="451"/>
        <v>445251</v>
      </c>
      <c r="BM162" s="28">
        <f t="shared" si="451"/>
        <v>592105</v>
      </c>
      <c r="BN162" s="28">
        <f t="shared" si="451"/>
        <v>73.438800000000015</v>
      </c>
      <c r="BO162" s="28">
        <f t="shared" si="451"/>
        <v>51.192700000000002</v>
      </c>
      <c r="BP162" s="28">
        <f t="shared" si="451"/>
        <v>22.246099999999998</v>
      </c>
    </row>
    <row r="163" spans="1:68" outlineLevel="2">
      <c r="A163" s="29">
        <v>1455</v>
      </c>
      <c r="B163" s="30">
        <v>600023401</v>
      </c>
      <c r="C163" s="31">
        <v>46748059</v>
      </c>
      <c r="D163" s="32" t="s">
        <v>126</v>
      </c>
      <c r="E163" s="33">
        <v>3112</v>
      </c>
      <c r="F163" s="33" t="s">
        <v>127</v>
      </c>
      <c r="G163" s="33" t="s">
        <v>44</v>
      </c>
      <c r="H163" s="34">
        <v>5459152</v>
      </c>
      <c r="I163" s="34">
        <v>3821160</v>
      </c>
      <c r="J163" s="34">
        <v>214680</v>
      </c>
      <c r="K163" s="34">
        <v>0</v>
      </c>
      <c r="L163" s="34">
        <v>0</v>
      </c>
      <c r="M163" s="34">
        <v>1364114</v>
      </c>
      <c r="N163" s="34">
        <v>40358</v>
      </c>
      <c r="O163" s="34">
        <v>18840</v>
      </c>
      <c r="P163" s="35">
        <v>6.8601000000000001</v>
      </c>
      <c r="Q163" s="35">
        <v>6</v>
      </c>
      <c r="R163" s="35">
        <v>0.86009999999999998</v>
      </c>
      <c r="S163" s="19">
        <f>[1]OON!AW163</f>
        <v>0</v>
      </c>
      <c r="T163" s="52"/>
      <c r="U163" s="52"/>
      <c r="V163" s="52"/>
      <c r="W163" s="52"/>
      <c r="X163" s="52"/>
      <c r="Y163" s="34"/>
      <c r="Z163" s="34">
        <f t="shared" ref="Z163:Z173" si="452">SUM(S163:Y163)</f>
        <v>0</v>
      </c>
      <c r="AA163" s="19">
        <f>[1]OON!AX163*-1</f>
        <v>0</v>
      </c>
      <c r="AB163" s="34"/>
      <c r="AC163" s="34"/>
      <c r="AD163" s="34"/>
      <c r="AE163" s="34">
        <f t="shared" ref="AE163:AE173" si="453">SUM(AA163:AD163)</f>
        <v>0</v>
      </c>
      <c r="AF163" s="19"/>
      <c r="AG163" s="19">
        <f>[1]OON!AW163</f>
        <v>0</v>
      </c>
      <c r="AH163" s="19">
        <f>[1]OON!AR163</f>
        <v>0</v>
      </c>
      <c r="AI163" s="34">
        <f t="shared" ref="AI163:AI173" si="454">SUM(AF163:AH163)</f>
        <v>0</v>
      </c>
      <c r="AJ163" s="19">
        <f>[1]OON!AX163</f>
        <v>0</v>
      </c>
      <c r="AK163" s="19"/>
      <c r="AL163" s="34">
        <f t="shared" ref="AL163:AL173" si="455">SUM(AJ163:AK163)</f>
        <v>0</v>
      </c>
      <c r="AM163" s="34">
        <f t="shared" ref="AM163:AM173" si="456">Z163+AE163+AI163+AL163</f>
        <v>0</v>
      </c>
      <c r="AN163" s="19">
        <f t="shared" ref="AN163:AN173" si="457">ROUND((Z163+AE163+AF163+AG163+AJ163)*33.8%,0)</f>
        <v>0</v>
      </c>
      <c r="AO163" s="34">
        <f t="shared" ref="AO163:AO173" si="458">ROUND((Z163+AE163)*1%,0)</f>
        <v>0</v>
      </c>
      <c r="AP163" s="52"/>
      <c r="AQ163" s="52"/>
      <c r="AR163" s="52"/>
      <c r="AS163" s="34">
        <f t="shared" ref="AS163:AS173" si="459">AP163+AQ163+AR163</f>
        <v>0</v>
      </c>
      <c r="AT163" s="20">
        <f>[1]OON!BB163</f>
        <v>0</v>
      </c>
      <c r="AU163" s="20">
        <f>[1]OON!BC163</f>
        <v>0</v>
      </c>
      <c r="AV163" s="35"/>
      <c r="AW163" s="35"/>
      <c r="AX163" s="35"/>
      <c r="AY163" s="35"/>
      <c r="AZ163" s="35"/>
      <c r="BA163" s="35"/>
      <c r="BB163" s="35"/>
      <c r="BC163" s="35">
        <f t="shared" ref="BC163:BC173" si="460">AT163+AV163+AW163+AZ163+BB163+AX163</f>
        <v>0</v>
      </c>
      <c r="BD163" s="35">
        <f t="shared" ref="BD163:BD173" si="461">AU163+BA163+AY163</f>
        <v>0</v>
      </c>
      <c r="BE163" s="35">
        <f t="shared" ref="BE163:BE173" si="462">BC163+BD163</f>
        <v>0</v>
      </c>
      <c r="BF163" s="19">
        <f t="shared" ref="BF163:BF173" si="463">BG163+BH163+BI163+BJ163+BK163+BL163+BM163</f>
        <v>5459152</v>
      </c>
      <c r="BG163" s="19">
        <f t="shared" ref="BG163:BG173" si="464">I163+Z163</f>
        <v>3821160</v>
      </c>
      <c r="BH163" s="19">
        <f t="shared" ref="BH163:BH173" si="465">J163+AE163</f>
        <v>214680</v>
      </c>
      <c r="BI163" s="19">
        <f t="shared" ref="BI163:BI173" si="466">K163+AI163</f>
        <v>0</v>
      </c>
      <c r="BJ163" s="19">
        <f t="shared" ref="BJ163:BJ173" si="467">L163+AL163</f>
        <v>0</v>
      </c>
      <c r="BK163" s="19">
        <f t="shared" ref="BK163:BL173" si="468">M163+AN163</f>
        <v>1364114</v>
      </c>
      <c r="BL163" s="19">
        <f t="shared" si="468"/>
        <v>40358</v>
      </c>
      <c r="BM163" s="20">
        <f t="shared" ref="BM163:BM173" si="469">O163+AS163</f>
        <v>18840</v>
      </c>
      <c r="BN163" s="20">
        <f t="shared" ref="BN163:BN173" si="470">BO163+BP163</f>
        <v>6.8601000000000001</v>
      </c>
      <c r="BO163" s="20">
        <f t="shared" ref="BO163:BP173" si="471">Q163+BC163</f>
        <v>6</v>
      </c>
      <c r="BP163" s="20">
        <f t="shared" si="471"/>
        <v>0.86009999999999998</v>
      </c>
    </row>
    <row r="164" spans="1:68" outlineLevel="2">
      <c r="A164" s="16">
        <v>1455</v>
      </c>
      <c r="B164" s="13">
        <v>600023401</v>
      </c>
      <c r="C164" s="17">
        <v>46748059</v>
      </c>
      <c r="D164" s="18" t="s">
        <v>126</v>
      </c>
      <c r="E164" s="13">
        <v>3112</v>
      </c>
      <c r="F164" s="13" t="s">
        <v>128</v>
      </c>
      <c r="G164" s="17" t="s">
        <v>44</v>
      </c>
      <c r="H164" s="19">
        <v>1554843</v>
      </c>
      <c r="I164" s="19">
        <v>1153445</v>
      </c>
      <c r="J164" s="19">
        <v>0</v>
      </c>
      <c r="K164" s="19">
        <v>0</v>
      </c>
      <c r="L164" s="19">
        <v>0</v>
      </c>
      <c r="M164" s="19">
        <v>389864</v>
      </c>
      <c r="N164" s="19">
        <v>11534</v>
      </c>
      <c r="O164" s="19">
        <v>0</v>
      </c>
      <c r="P164" s="20">
        <v>2.7544</v>
      </c>
      <c r="Q164" s="20">
        <v>2.7544</v>
      </c>
      <c r="R164" s="20">
        <v>0</v>
      </c>
      <c r="S164" s="19">
        <f>[1]OON!AW164</f>
        <v>0</v>
      </c>
      <c r="T164" s="50"/>
      <c r="U164" s="50"/>
      <c r="V164" s="50"/>
      <c r="W164" s="50"/>
      <c r="X164" s="50"/>
      <c r="Y164" s="19"/>
      <c r="Z164" s="19">
        <f t="shared" si="452"/>
        <v>0</v>
      </c>
      <c r="AA164" s="19">
        <f>[1]OON!AX164*-1</f>
        <v>0</v>
      </c>
      <c r="AB164" s="19"/>
      <c r="AC164" s="19"/>
      <c r="AD164" s="19"/>
      <c r="AE164" s="19">
        <f t="shared" si="453"/>
        <v>0</v>
      </c>
      <c r="AF164" s="19"/>
      <c r="AG164" s="19">
        <f>[1]OON!AW164</f>
        <v>0</v>
      </c>
      <c r="AH164" s="19">
        <f>[1]OON!AR164</f>
        <v>0</v>
      </c>
      <c r="AI164" s="19">
        <f t="shared" si="454"/>
        <v>0</v>
      </c>
      <c r="AJ164" s="19">
        <f>[1]OON!AX164</f>
        <v>0</v>
      </c>
      <c r="AK164" s="19"/>
      <c r="AL164" s="19">
        <f t="shared" si="455"/>
        <v>0</v>
      </c>
      <c r="AM164" s="19">
        <f t="shared" si="456"/>
        <v>0</v>
      </c>
      <c r="AN164" s="19">
        <f t="shared" si="457"/>
        <v>0</v>
      </c>
      <c r="AO164" s="19">
        <f t="shared" si="458"/>
        <v>0</v>
      </c>
      <c r="AP164" s="50"/>
      <c r="AQ164" s="50"/>
      <c r="AR164" s="50"/>
      <c r="AS164" s="19">
        <f t="shared" si="459"/>
        <v>0</v>
      </c>
      <c r="AT164" s="20">
        <f>[1]OON!BB164</f>
        <v>0</v>
      </c>
      <c r="AU164" s="20">
        <f>[1]OON!BC164</f>
        <v>0</v>
      </c>
      <c r="AV164" s="20"/>
      <c r="AW164" s="20"/>
      <c r="AX164" s="20"/>
      <c r="AY164" s="20"/>
      <c r="AZ164" s="20"/>
      <c r="BA164" s="20"/>
      <c r="BB164" s="20"/>
      <c r="BC164" s="20">
        <f t="shared" si="460"/>
        <v>0</v>
      </c>
      <c r="BD164" s="20">
        <f t="shared" si="461"/>
        <v>0</v>
      </c>
      <c r="BE164" s="20">
        <f t="shared" si="462"/>
        <v>0</v>
      </c>
      <c r="BF164" s="19">
        <f t="shared" si="463"/>
        <v>1554843</v>
      </c>
      <c r="BG164" s="19">
        <f t="shared" si="464"/>
        <v>1153445</v>
      </c>
      <c r="BH164" s="19">
        <f t="shared" si="465"/>
        <v>0</v>
      </c>
      <c r="BI164" s="19">
        <f t="shared" si="466"/>
        <v>0</v>
      </c>
      <c r="BJ164" s="19">
        <f t="shared" si="467"/>
        <v>0</v>
      </c>
      <c r="BK164" s="19">
        <f t="shared" si="468"/>
        <v>389864</v>
      </c>
      <c r="BL164" s="19">
        <f t="shared" si="468"/>
        <v>11534</v>
      </c>
      <c r="BM164" s="20">
        <f t="shared" si="469"/>
        <v>0</v>
      </c>
      <c r="BN164" s="20">
        <f t="shared" si="470"/>
        <v>2.7544</v>
      </c>
      <c r="BO164" s="20">
        <f t="shared" si="471"/>
        <v>2.7544</v>
      </c>
      <c r="BP164" s="20">
        <f t="shared" si="471"/>
        <v>0</v>
      </c>
    </row>
    <row r="165" spans="1:68" outlineLevel="2">
      <c r="A165" s="16">
        <v>1455</v>
      </c>
      <c r="B165" s="13">
        <v>600023401</v>
      </c>
      <c r="C165" s="17">
        <v>46748059</v>
      </c>
      <c r="D165" s="18" t="s">
        <v>126</v>
      </c>
      <c r="E165" s="13">
        <v>3114</v>
      </c>
      <c r="F165" s="13" t="s">
        <v>129</v>
      </c>
      <c r="G165" s="17" t="s">
        <v>44</v>
      </c>
      <c r="H165" s="19">
        <v>39358446</v>
      </c>
      <c r="I165" s="19">
        <v>27200809</v>
      </c>
      <c r="J165" s="19">
        <v>1816283</v>
      </c>
      <c r="K165" s="19">
        <v>0</v>
      </c>
      <c r="L165" s="19">
        <v>0</v>
      </c>
      <c r="M165" s="19">
        <v>9807777</v>
      </c>
      <c r="N165" s="19">
        <v>290172</v>
      </c>
      <c r="O165" s="19">
        <v>243405</v>
      </c>
      <c r="P165" s="20">
        <v>42.595500000000001</v>
      </c>
      <c r="Q165" s="20">
        <v>37.1355</v>
      </c>
      <c r="R165" s="20">
        <v>5.46</v>
      </c>
      <c r="S165" s="19">
        <f>[1]OON!AW165</f>
        <v>0</v>
      </c>
      <c r="T165" s="50"/>
      <c r="U165" s="50"/>
      <c r="V165" s="50"/>
      <c r="W165" s="50"/>
      <c r="X165" s="52"/>
      <c r="Y165" s="52"/>
      <c r="Z165" s="19">
        <f t="shared" si="452"/>
        <v>0</v>
      </c>
      <c r="AA165" s="19">
        <f>[1]OON!AX165*-1</f>
        <v>0</v>
      </c>
      <c r="AB165" s="52"/>
      <c r="AC165" s="52"/>
      <c r="AD165" s="52"/>
      <c r="AE165" s="19">
        <f t="shared" si="453"/>
        <v>0</v>
      </c>
      <c r="AF165" s="19"/>
      <c r="AG165" s="19">
        <f>[1]OON!AW165</f>
        <v>0</v>
      </c>
      <c r="AH165" s="19">
        <f>[1]OON!AR165</f>
        <v>0</v>
      </c>
      <c r="AI165" s="19">
        <f t="shared" si="454"/>
        <v>0</v>
      </c>
      <c r="AJ165" s="19">
        <f>[1]OON!AX165</f>
        <v>0</v>
      </c>
      <c r="AK165" s="19"/>
      <c r="AL165" s="19">
        <f t="shared" si="455"/>
        <v>0</v>
      </c>
      <c r="AM165" s="19">
        <f t="shared" si="456"/>
        <v>0</v>
      </c>
      <c r="AN165" s="19">
        <f t="shared" si="457"/>
        <v>0</v>
      </c>
      <c r="AO165" s="19">
        <f t="shared" si="458"/>
        <v>0</v>
      </c>
      <c r="AP165" s="50"/>
      <c r="AQ165" s="50"/>
      <c r="AR165" s="50"/>
      <c r="AS165" s="19">
        <f t="shared" si="459"/>
        <v>0</v>
      </c>
      <c r="AT165" s="20">
        <f>[1]OON!BB165</f>
        <v>0</v>
      </c>
      <c r="AU165" s="20">
        <f>[1]OON!BC165</f>
        <v>0</v>
      </c>
      <c r="AV165" s="20"/>
      <c r="AW165" s="20"/>
      <c r="AX165" s="20"/>
      <c r="AY165" s="20"/>
      <c r="AZ165" s="20"/>
      <c r="BA165" s="20"/>
      <c r="BB165" s="20"/>
      <c r="BC165" s="20">
        <f t="shared" si="460"/>
        <v>0</v>
      </c>
      <c r="BD165" s="20">
        <f t="shared" si="461"/>
        <v>0</v>
      </c>
      <c r="BE165" s="20">
        <f t="shared" si="462"/>
        <v>0</v>
      </c>
      <c r="BF165" s="19">
        <f t="shared" si="463"/>
        <v>39358446</v>
      </c>
      <c r="BG165" s="19">
        <f t="shared" si="464"/>
        <v>27200809</v>
      </c>
      <c r="BH165" s="19">
        <f t="shared" si="465"/>
        <v>1816283</v>
      </c>
      <c r="BI165" s="19">
        <f t="shared" si="466"/>
        <v>0</v>
      </c>
      <c r="BJ165" s="19">
        <f t="shared" si="467"/>
        <v>0</v>
      </c>
      <c r="BK165" s="19">
        <f t="shared" si="468"/>
        <v>9807777</v>
      </c>
      <c r="BL165" s="19">
        <f t="shared" si="468"/>
        <v>290172</v>
      </c>
      <c r="BM165" s="20">
        <f t="shared" si="469"/>
        <v>243405</v>
      </c>
      <c r="BN165" s="20">
        <f t="shared" si="470"/>
        <v>42.595500000000001</v>
      </c>
      <c r="BO165" s="20">
        <f t="shared" si="471"/>
        <v>37.1355</v>
      </c>
      <c r="BP165" s="20">
        <f t="shared" si="471"/>
        <v>5.46</v>
      </c>
    </row>
    <row r="166" spans="1:68" outlineLevel="2">
      <c r="A166" s="16">
        <v>1455</v>
      </c>
      <c r="B166" s="13">
        <v>600023401</v>
      </c>
      <c r="C166" s="17">
        <v>46748059</v>
      </c>
      <c r="D166" s="18" t="s">
        <v>126</v>
      </c>
      <c r="E166" s="13">
        <v>3114</v>
      </c>
      <c r="F166" s="13" t="s">
        <v>130</v>
      </c>
      <c r="G166" s="13" t="s">
        <v>44</v>
      </c>
      <c r="H166" s="19">
        <v>3427542</v>
      </c>
      <c r="I166" s="19">
        <v>2542687</v>
      </c>
      <c r="J166" s="19">
        <v>0</v>
      </c>
      <c r="K166" s="19">
        <v>0</v>
      </c>
      <c r="L166" s="19">
        <v>0</v>
      </c>
      <c r="M166" s="19">
        <v>859428</v>
      </c>
      <c r="N166" s="19">
        <v>25427</v>
      </c>
      <c r="O166" s="19">
        <v>0</v>
      </c>
      <c r="P166" s="20">
        <v>6.2496</v>
      </c>
      <c r="Q166" s="20">
        <v>6.2496</v>
      </c>
      <c r="R166" s="20">
        <v>0</v>
      </c>
      <c r="S166" s="19">
        <f>[1]OON!AW166</f>
        <v>0</v>
      </c>
      <c r="T166" s="50"/>
      <c r="U166" s="50"/>
      <c r="V166" s="50"/>
      <c r="W166" s="50"/>
      <c r="X166" s="52"/>
      <c r="Y166" s="52"/>
      <c r="Z166" s="19">
        <f t="shared" si="452"/>
        <v>0</v>
      </c>
      <c r="AA166" s="19">
        <f>[1]OON!AX166*-1</f>
        <v>0</v>
      </c>
      <c r="AB166" s="52"/>
      <c r="AC166" s="52"/>
      <c r="AD166" s="52"/>
      <c r="AE166" s="19">
        <f t="shared" si="453"/>
        <v>0</v>
      </c>
      <c r="AF166" s="19"/>
      <c r="AG166" s="19">
        <f>[1]OON!AW166</f>
        <v>0</v>
      </c>
      <c r="AH166" s="19">
        <f>[1]OON!AR166</f>
        <v>0</v>
      </c>
      <c r="AI166" s="19">
        <f t="shared" si="454"/>
        <v>0</v>
      </c>
      <c r="AJ166" s="19">
        <f>[1]OON!AX166</f>
        <v>0</v>
      </c>
      <c r="AK166" s="19"/>
      <c r="AL166" s="19">
        <f t="shared" si="455"/>
        <v>0</v>
      </c>
      <c r="AM166" s="19">
        <f t="shared" si="456"/>
        <v>0</v>
      </c>
      <c r="AN166" s="19">
        <f t="shared" si="457"/>
        <v>0</v>
      </c>
      <c r="AO166" s="19">
        <f t="shared" si="458"/>
        <v>0</v>
      </c>
      <c r="AP166" s="50"/>
      <c r="AQ166" s="50"/>
      <c r="AR166" s="50"/>
      <c r="AS166" s="19">
        <f t="shared" si="459"/>
        <v>0</v>
      </c>
      <c r="AT166" s="20">
        <f>[1]OON!BB166</f>
        <v>0</v>
      </c>
      <c r="AU166" s="20">
        <f>[1]OON!BC166</f>
        <v>0</v>
      </c>
      <c r="AV166" s="20"/>
      <c r="AW166" s="20"/>
      <c r="AX166" s="20"/>
      <c r="AY166" s="20"/>
      <c r="AZ166" s="20"/>
      <c r="BA166" s="20"/>
      <c r="BB166" s="20"/>
      <c r="BC166" s="20">
        <f t="shared" si="460"/>
        <v>0</v>
      </c>
      <c r="BD166" s="20">
        <f t="shared" si="461"/>
        <v>0</v>
      </c>
      <c r="BE166" s="20">
        <f t="shared" si="462"/>
        <v>0</v>
      </c>
      <c r="BF166" s="19">
        <f t="shared" si="463"/>
        <v>3427542</v>
      </c>
      <c r="BG166" s="19">
        <f t="shared" si="464"/>
        <v>2542687</v>
      </c>
      <c r="BH166" s="19">
        <f t="shared" si="465"/>
        <v>0</v>
      </c>
      <c r="BI166" s="19">
        <f t="shared" si="466"/>
        <v>0</v>
      </c>
      <c r="BJ166" s="19">
        <f t="shared" si="467"/>
        <v>0</v>
      </c>
      <c r="BK166" s="19">
        <f t="shared" si="468"/>
        <v>859428</v>
      </c>
      <c r="BL166" s="19">
        <f t="shared" si="468"/>
        <v>25427</v>
      </c>
      <c r="BM166" s="20">
        <f t="shared" si="469"/>
        <v>0</v>
      </c>
      <c r="BN166" s="20">
        <f t="shared" si="470"/>
        <v>6.2496</v>
      </c>
      <c r="BO166" s="20">
        <f t="shared" si="471"/>
        <v>6.2496</v>
      </c>
      <c r="BP166" s="20">
        <f t="shared" si="471"/>
        <v>0</v>
      </c>
    </row>
    <row r="167" spans="1:68" outlineLevel="2">
      <c r="A167" s="16">
        <v>1455</v>
      </c>
      <c r="B167" s="13">
        <v>600023401</v>
      </c>
      <c r="C167" s="17">
        <v>46748059</v>
      </c>
      <c r="D167" s="18" t="s">
        <v>126</v>
      </c>
      <c r="E167" s="13">
        <v>3114</v>
      </c>
      <c r="F167" s="13" t="s">
        <v>45</v>
      </c>
      <c r="G167" s="17" t="s">
        <v>46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20">
        <v>0</v>
      </c>
      <c r="Q167" s="20">
        <v>0</v>
      </c>
      <c r="R167" s="20">
        <v>0</v>
      </c>
      <c r="S167" s="19">
        <f>[1]OON!AW167</f>
        <v>0</v>
      </c>
      <c r="T167" s="50"/>
      <c r="U167" s="50"/>
      <c r="V167" s="50"/>
      <c r="W167" s="50"/>
      <c r="X167" s="50"/>
      <c r="Y167" s="50"/>
      <c r="Z167" s="19">
        <f t="shared" si="452"/>
        <v>0</v>
      </c>
      <c r="AA167" s="19">
        <f>[1]OON!AX167*-1</f>
        <v>0</v>
      </c>
      <c r="AB167" s="50"/>
      <c r="AC167" s="50"/>
      <c r="AD167" s="50"/>
      <c r="AE167" s="19">
        <f t="shared" si="453"/>
        <v>0</v>
      </c>
      <c r="AF167" s="19"/>
      <c r="AG167" s="19">
        <f>[1]OON!AW167</f>
        <v>0</v>
      </c>
      <c r="AH167" s="19">
        <f>[1]OON!AR167</f>
        <v>0</v>
      </c>
      <c r="AI167" s="19">
        <f t="shared" si="454"/>
        <v>0</v>
      </c>
      <c r="AJ167" s="19">
        <f>[1]OON!AX167</f>
        <v>0</v>
      </c>
      <c r="AK167" s="19"/>
      <c r="AL167" s="19">
        <f t="shared" si="455"/>
        <v>0</v>
      </c>
      <c r="AM167" s="19">
        <f t="shared" si="456"/>
        <v>0</v>
      </c>
      <c r="AN167" s="19">
        <f t="shared" si="457"/>
        <v>0</v>
      </c>
      <c r="AO167" s="19">
        <f t="shared" si="458"/>
        <v>0</v>
      </c>
      <c r="AP167" s="50"/>
      <c r="AQ167" s="50"/>
      <c r="AR167" s="50"/>
      <c r="AS167" s="19">
        <f t="shared" si="459"/>
        <v>0</v>
      </c>
      <c r="AT167" s="20"/>
      <c r="AU167" s="20"/>
      <c r="AV167" s="20"/>
      <c r="AW167" s="20"/>
      <c r="AX167" s="20"/>
      <c r="AY167" s="20"/>
      <c r="AZ167" s="20"/>
      <c r="BA167" s="20"/>
      <c r="BB167" s="20"/>
      <c r="BC167" s="20">
        <f t="shared" si="460"/>
        <v>0</v>
      </c>
      <c r="BD167" s="20">
        <f t="shared" si="461"/>
        <v>0</v>
      </c>
      <c r="BE167" s="20">
        <f t="shared" si="462"/>
        <v>0</v>
      </c>
      <c r="BF167" s="19">
        <f t="shared" si="463"/>
        <v>0</v>
      </c>
      <c r="BG167" s="19">
        <f t="shared" si="464"/>
        <v>0</v>
      </c>
      <c r="BH167" s="19">
        <f t="shared" si="465"/>
        <v>0</v>
      </c>
      <c r="BI167" s="19">
        <f t="shared" si="466"/>
        <v>0</v>
      </c>
      <c r="BJ167" s="19">
        <f t="shared" si="467"/>
        <v>0</v>
      </c>
      <c r="BK167" s="19">
        <f t="shared" si="468"/>
        <v>0</v>
      </c>
      <c r="BL167" s="19">
        <f t="shared" si="468"/>
        <v>0</v>
      </c>
      <c r="BM167" s="20">
        <f t="shared" si="469"/>
        <v>0</v>
      </c>
      <c r="BN167" s="20">
        <f t="shared" si="470"/>
        <v>0</v>
      </c>
      <c r="BO167" s="20">
        <f t="shared" si="471"/>
        <v>0</v>
      </c>
      <c r="BP167" s="20">
        <f t="shared" si="471"/>
        <v>0</v>
      </c>
    </row>
    <row r="168" spans="1:68" outlineLevel="2">
      <c r="A168" s="16">
        <v>1455</v>
      </c>
      <c r="B168" s="13">
        <v>600023401</v>
      </c>
      <c r="C168" s="17">
        <v>46748059</v>
      </c>
      <c r="D168" s="18" t="s">
        <v>126</v>
      </c>
      <c r="E168" s="13">
        <v>3141</v>
      </c>
      <c r="F168" s="13" t="s">
        <v>47</v>
      </c>
      <c r="G168" s="17" t="s">
        <v>46</v>
      </c>
      <c r="H168" s="19">
        <v>1491938</v>
      </c>
      <c r="I168" s="19">
        <v>0</v>
      </c>
      <c r="J168" s="19">
        <v>1101387</v>
      </c>
      <c r="K168" s="19">
        <v>0</v>
      </c>
      <c r="L168" s="19">
        <v>0</v>
      </c>
      <c r="M168" s="19">
        <v>372269</v>
      </c>
      <c r="N168" s="19">
        <v>11014</v>
      </c>
      <c r="O168" s="19">
        <v>7268</v>
      </c>
      <c r="P168" s="20">
        <v>3.3</v>
      </c>
      <c r="Q168" s="20">
        <v>0</v>
      </c>
      <c r="R168" s="20">
        <v>3.3</v>
      </c>
      <c r="S168" s="19">
        <f>[1]OON!AW168</f>
        <v>0</v>
      </c>
      <c r="T168" s="50"/>
      <c r="U168" s="50"/>
      <c r="V168" s="50"/>
      <c r="W168" s="50"/>
      <c r="X168" s="50"/>
      <c r="Y168" s="50"/>
      <c r="Z168" s="19">
        <f t="shared" si="452"/>
        <v>0</v>
      </c>
      <c r="AA168" s="19">
        <f>[1]OON!AX168*-1</f>
        <v>0</v>
      </c>
      <c r="AB168" s="50"/>
      <c r="AC168" s="50"/>
      <c r="AD168" s="50"/>
      <c r="AE168" s="19">
        <f t="shared" si="453"/>
        <v>0</v>
      </c>
      <c r="AF168" s="19"/>
      <c r="AG168" s="19">
        <f>[1]OON!AW168</f>
        <v>0</v>
      </c>
      <c r="AH168" s="19">
        <f>[1]OON!AR168</f>
        <v>0</v>
      </c>
      <c r="AI168" s="19">
        <f t="shared" si="454"/>
        <v>0</v>
      </c>
      <c r="AJ168" s="19">
        <f>[1]OON!AX168</f>
        <v>0</v>
      </c>
      <c r="AK168" s="19"/>
      <c r="AL168" s="19">
        <f t="shared" si="455"/>
        <v>0</v>
      </c>
      <c r="AM168" s="19">
        <f t="shared" si="456"/>
        <v>0</v>
      </c>
      <c r="AN168" s="19">
        <f t="shared" si="457"/>
        <v>0</v>
      </c>
      <c r="AO168" s="19">
        <f t="shared" si="458"/>
        <v>0</v>
      </c>
      <c r="AP168" s="50"/>
      <c r="AQ168" s="50"/>
      <c r="AR168" s="50"/>
      <c r="AS168" s="19">
        <f t="shared" si="459"/>
        <v>0</v>
      </c>
      <c r="AT168" s="20"/>
      <c r="AU168" s="20">
        <f>[1]OON!BC168</f>
        <v>0</v>
      </c>
      <c r="AV168" s="20"/>
      <c r="AW168" s="20"/>
      <c r="AX168" s="20"/>
      <c r="AY168" s="20"/>
      <c r="AZ168" s="20"/>
      <c r="BA168" s="20"/>
      <c r="BB168" s="20"/>
      <c r="BC168" s="20">
        <f t="shared" si="460"/>
        <v>0</v>
      </c>
      <c r="BD168" s="20">
        <f t="shared" si="461"/>
        <v>0</v>
      </c>
      <c r="BE168" s="20">
        <f t="shared" si="462"/>
        <v>0</v>
      </c>
      <c r="BF168" s="19">
        <f t="shared" si="463"/>
        <v>1491938</v>
      </c>
      <c r="BG168" s="19">
        <f t="shared" si="464"/>
        <v>0</v>
      </c>
      <c r="BH168" s="19">
        <f t="shared" si="465"/>
        <v>1101387</v>
      </c>
      <c r="BI168" s="19">
        <f t="shared" si="466"/>
        <v>0</v>
      </c>
      <c r="BJ168" s="19">
        <f t="shared" si="467"/>
        <v>0</v>
      </c>
      <c r="BK168" s="19">
        <f t="shared" si="468"/>
        <v>372269</v>
      </c>
      <c r="BL168" s="19">
        <f t="shared" si="468"/>
        <v>11014</v>
      </c>
      <c r="BM168" s="20">
        <f t="shared" si="469"/>
        <v>7268</v>
      </c>
      <c r="BN168" s="20">
        <f t="shared" si="470"/>
        <v>3.3</v>
      </c>
      <c r="BO168" s="20">
        <f t="shared" si="471"/>
        <v>0</v>
      </c>
      <c r="BP168" s="20">
        <f t="shared" si="471"/>
        <v>3.3</v>
      </c>
    </row>
    <row r="169" spans="1:68" outlineLevel="2">
      <c r="A169" s="16">
        <v>1455</v>
      </c>
      <c r="B169" s="13">
        <v>600023401</v>
      </c>
      <c r="C169" s="17">
        <v>46748059</v>
      </c>
      <c r="D169" s="18" t="s">
        <v>126</v>
      </c>
      <c r="E169" s="13">
        <v>3143</v>
      </c>
      <c r="F169" s="13" t="s">
        <v>131</v>
      </c>
      <c r="G169" s="13" t="s">
        <v>44</v>
      </c>
      <c r="H169" s="19">
        <v>3227167</v>
      </c>
      <c r="I169" s="19">
        <v>2394041</v>
      </c>
      <c r="J169" s="19">
        <v>0</v>
      </c>
      <c r="K169" s="19">
        <v>0</v>
      </c>
      <c r="L169" s="19">
        <v>0</v>
      </c>
      <c r="M169" s="19">
        <v>809186</v>
      </c>
      <c r="N169" s="19">
        <v>23940</v>
      </c>
      <c r="O169" s="19">
        <v>0</v>
      </c>
      <c r="P169" s="20">
        <v>4.71</v>
      </c>
      <c r="Q169" s="20">
        <v>4.71</v>
      </c>
      <c r="R169" s="20">
        <v>0</v>
      </c>
      <c r="S169" s="19">
        <f>[1]OON!AW169</f>
        <v>0</v>
      </c>
      <c r="T169" s="19"/>
      <c r="U169" s="19"/>
      <c r="V169" s="19"/>
      <c r="W169" s="19"/>
      <c r="X169" s="19"/>
      <c r="Y169" s="19"/>
      <c r="Z169" s="19">
        <f t="shared" si="452"/>
        <v>0</v>
      </c>
      <c r="AA169" s="19">
        <f>[1]OON!AX169*-1</f>
        <v>0</v>
      </c>
      <c r="AB169" s="19"/>
      <c r="AC169" s="19"/>
      <c r="AD169" s="19"/>
      <c r="AE169" s="19">
        <f t="shared" si="453"/>
        <v>0</v>
      </c>
      <c r="AF169" s="19"/>
      <c r="AG169" s="19">
        <f>[1]OON!AW169</f>
        <v>0</v>
      </c>
      <c r="AH169" s="19">
        <f>[1]OON!AR169</f>
        <v>0</v>
      </c>
      <c r="AI169" s="19">
        <f t="shared" si="454"/>
        <v>0</v>
      </c>
      <c r="AJ169" s="19">
        <f>[1]OON!AX169</f>
        <v>0</v>
      </c>
      <c r="AK169" s="19"/>
      <c r="AL169" s="19">
        <f t="shared" si="455"/>
        <v>0</v>
      </c>
      <c r="AM169" s="19">
        <f t="shared" si="456"/>
        <v>0</v>
      </c>
      <c r="AN169" s="19">
        <f t="shared" si="457"/>
        <v>0</v>
      </c>
      <c r="AO169" s="19">
        <f t="shared" si="458"/>
        <v>0</v>
      </c>
      <c r="AP169" s="19"/>
      <c r="AQ169" s="19"/>
      <c r="AR169" s="19"/>
      <c r="AS169" s="19">
        <f t="shared" si="459"/>
        <v>0</v>
      </c>
      <c r="AT169" s="20">
        <f>[1]OON!BB169</f>
        <v>0</v>
      </c>
      <c r="AU169" s="20"/>
      <c r="AV169" s="20"/>
      <c r="AW169" s="20"/>
      <c r="AX169" s="20"/>
      <c r="AY169" s="20"/>
      <c r="AZ169" s="20"/>
      <c r="BA169" s="20"/>
      <c r="BB169" s="20"/>
      <c r="BC169" s="20">
        <f t="shared" si="460"/>
        <v>0</v>
      </c>
      <c r="BD169" s="20">
        <f t="shared" si="461"/>
        <v>0</v>
      </c>
      <c r="BE169" s="20">
        <f t="shared" si="462"/>
        <v>0</v>
      </c>
      <c r="BF169" s="19">
        <f t="shared" si="463"/>
        <v>3227167</v>
      </c>
      <c r="BG169" s="19">
        <f t="shared" si="464"/>
        <v>2394041</v>
      </c>
      <c r="BH169" s="19">
        <f t="shared" si="465"/>
        <v>0</v>
      </c>
      <c r="BI169" s="19">
        <f t="shared" si="466"/>
        <v>0</v>
      </c>
      <c r="BJ169" s="19">
        <f t="shared" si="467"/>
        <v>0</v>
      </c>
      <c r="BK169" s="19">
        <f t="shared" si="468"/>
        <v>809186</v>
      </c>
      <c r="BL169" s="19">
        <f t="shared" si="468"/>
        <v>23940</v>
      </c>
      <c r="BM169" s="20">
        <f t="shared" si="469"/>
        <v>0</v>
      </c>
      <c r="BN169" s="20">
        <f t="shared" si="470"/>
        <v>4.71</v>
      </c>
      <c r="BO169" s="20">
        <f t="shared" si="471"/>
        <v>4.71</v>
      </c>
      <c r="BP169" s="20">
        <f t="shared" si="471"/>
        <v>0</v>
      </c>
    </row>
    <row r="170" spans="1:68" outlineLevel="2">
      <c r="A170" s="16">
        <v>1455</v>
      </c>
      <c r="B170" s="13">
        <v>600023401</v>
      </c>
      <c r="C170" s="17">
        <v>46748059</v>
      </c>
      <c r="D170" s="18" t="s">
        <v>126</v>
      </c>
      <c r="E170" s="21">
        <v>3143</v>
      </c>
      <c r="F170" s="21" t="s">
        <v>132</v>
      </c>
      <c r="G170" s="21" t="s">
        <v>44</v>
      </c>
      <c r="H170" s="19">
        <v>920196</v>
      </c>
      <c r="I170" s="19">
        <v>682638</v>
      </c>
      <c r="J170" s="19">
        <v>0</v>
      </c>
      <c r="K170" s="19">
        <v>0</v>
      </c>
      <c r="L170" s="19">
        <v>0</v>
      </c>
      <c r="M170" s="19">
        <v>230732</v>
      </c>
      <c r="N170" s="19">
        <v>6826</v>
      </c>
      <c r="O170" s="19">
        <v>0</v>
      </c>
      <c r="P170" s="20">
        <v>1.7228000000000001</v>
      </c>
      <c r="Q170" s="20">
        <v>1.7228000000000001</v>
      </c>
      <c r="R170" s="20">
        <v>0</v>
      </c>
      <c r="S170" s="19">
        <f>[1]OON!AW170</f>
        <v>0</v>
      </c>
      <c r="T170" s="50"/>
      <c r="U170" s="50"/>
      <c r="V170" s="50"/>
      <c r="W170" s="50"/>
      <c r="X170" s="50"/>
      <c r="Y170" s="50"/>
      <c r="Z170" s="19">
        <f t="shared" si="452"/>
        <v>0</v>
      </c>
      <c r="AA170" s="19">
        <f>[1]OON!AX170*-1</f>
        <v>0</v>
      </c>
      <c r="AB170" s="50"/>
      <c r="AC170" s="50"/>
      <c r="AD170" s="50"/>
      <c r="AE170" s="19">
        <f t="shared" si="453"/>
        <v>0</v>
      </c>
      <c r="AF170" s="19"/>
      <c r="AG170" s="19">
        <f>[1]OON!AW170</f>
        <v>0</v>
      </c>
      <c r="AH170" s="19">
        <f>[1]OON!AR170</f>
        <v>0</v>
      </c>
      <c r="AI170" s="19">
        <f t="shared" si="454"/>
        <v>0</v>
      </c>
      <c r="AJ170" s="19">
        <f>[1]OON!AX170</f>
        <v>0</v>
      </c>
      <c r="AK170" s="19"/>
      <c r="AL170" s="19">
        <f t="shared" si="455"/>
        <v>0</v>
      </c>
      <c r="AM170" s="19">
        <f t="shared" si="456"/>
        <v>0</v>
      </c>
      <c r="AN170" s="19">
        <f t="shared" si="457"/>
        <v>0</v>
      </c>
      <c r="AO170" s="19">
        <f t="shared" si="458"/>
        <v>0</v>
      </c>
      <c r="AP170" s="50"/>
      <c r="AQ170" s="50"/>
      <c r="AR170" s="50"/>
      <c r="AS170" s="19">
        <f t="shared" si="459"/>
        <v>0</v>
      </c>
      <c r="AT170" s="20">
        <f>[1]OON!BB170</f>
        <v>0</v>
      </c>
      <c r="AU170" s="20"/>
      <c r="AV170" s="20"/>
      <c r="AW170" s="20"/>
      <c r="AX170" s="20"/>
      <c r="AY170" s="20"/>
      <c r="AZ170" s="20"/>
      <c r="BA170" s="20"/>
      <c r="BB170" s="20"/>
      <c r="BC170" s="20">
        <f t="shared" si="460"/>
        <v>0</v>
      </c>
      <c r="BD170" s="20">
        <f t="shared" si="461"/>
        <v>0</v>
      </c>
      <c r="BE170" s="20">
        <f t="shared" si="462"/>
        <v>0</v>
      </c>
      <c r="BF170" s="19">
        <f t="shared" si="463"/>
        <v>920196</v>
      </c>
      <c r="BG170" s="19">
        <f t="shared" si="464"/>
        <v>682638</v>
      </c>
      <c r="BH170" s="19">
        <f t="shared" si="465"/>
        <v>0</v>
      </c>
      <c r="BI170" s="19">
        <f t="shared" si="466"/>
        <v>0</v>
      </c>
      <c r="BJ170" s="19">
        <f t="shared" si="467"/>
        <v>0</v>
      </c>
      <c r="BK170" s="19">
        <f t="shared" si="468"/>
        <v>230732</v>
      </c>
      <c r="BL170" s="19">
        <f t="shared" si="468"/>
        <v>6826</v>
      </c>
      <c r="BM170" s="20">
        <f t="shared" si="469"/>
        <v>0</v>
      </c>
      <c r="BN170" s="20">
        <f t="shared" si="470"/>
        <v>1.7228000000000001</v>
      </c>
      <c r="BO170" s="20">
        <f t="shared" si="471"/>
        <v>1.7228000000000001</v>
      </c>
      <c r="BP170" s="20">
        <f t="shared" si="471"/>
        <v>0</v>
      </c>
    </row>
    <row r="171" spans="1:68" outlineLevel="2">
      <c r="A171" s="16">
        <v>1455</v>
      </c>
      <c r="B171" s="13">
        <v>600023401</v>
      </c>
      <c r="C171" s="17">
        <v>46748059</v>
      </c>
      <c r="D171" s="18" t="s">
        <v>126</v>
      </c>
      <c r="E171" s="13">
        <v>3143</v>
      </c>
      <c r="F171" s="13" t="s">
        <v>133</v>
      </c>
      <c r="G171" s="13" t="s">
        <v>46</v>
      </c>
      <c r="H171" s="19">
        <v>26639</v>
      </c>
      <c r="I171" s="19">
        <v>0</v>
      </c>
      <c r="J171" s="19">
        <v>19067</v>
      </c>
      <c r="K171" s="19">
        <v>0</v>
      </c>
      <c r="L171" s="19">
        <v>0</v>
      </c>
      <c r="M171" s="19">
        <v>6445</v>
      </c>
      <c r="N171" s="19">
        <v>191</v>
      </c>
      <c r="O171" s="19">
        <v>936</v>
      </c>
      <c r="P171" s="20">
        <v>7.0000000000000007E-2</v>
      </c>
      <c r="Q171" s="20">
        <v>0</v>
      </c>
      <c r="R171" s="20">
        <v>7.0000000000000007E-2</v>
      </c>
      <c r="S171" s="19">
        <f>[1]OON!AW171</f>
        <v>0</v>
      </c>
      <c r="T171" s="19"/>
      <c r="U171" s="19"/>
      <c r="V171" s="19"/>
      <c r="W171" s="19"/>
      <c r="X171" s="19"/>
      <c r="Y171" s="19"/>
      <c r="Z171" s="19">
        <f t="shared" si="452"/>
        <v>0</v>
      </c>
      <c r="AA171" s="19">
        <f>[1]OON!AX171*-1</f>
        <v>0</v>
      </c>
      <c r="AB171" s="19"/>
      <c r="AC171" s="19"/>
      <c r="AD171" s="19"/>
      <c r="AE171" s="19">
        <f t="shared" si="453"/>
        <v>0</v>
      </c>
      <c r="AF171" s="19"/>
      <c r="AG171" s="19">
        <f>[1]OON!AW171</f>
        <v>0</v>
      </c>
      <c r="AH171" s="19">
        <f>[1]OON!AR171</f>
        <v>0</v>
      </c>
      <c r="AI171" s="19">
        <f t="shared" si="454"/>
        <v>0</v>
      </c>
      <c r="AJ171" s="19">
        <f>[1]OON!AX171</f>
        <v>0</v>
      </c>
      <c r="AK171" s="19"/>
      <c r="AL171" s="19">
        <f t="shared" si="455"/>
        <v>0</v>
      </c>
      <c r="AM171" s="19">
        <f t="shared" si="456"/>
        <v>0</v>
      </c>
      <c r="AN171" s="19">
        <f t="shared" si="457"/>
        <v>0</v>
      </c>
      <c r="AO171" s="19">
        <f t="shared" si="458"/>
        <v>0</v>
      </c>
      <c r="AP171" s="19"/>
      <c r="AQ171" s="19"/>
      <c r="AR171" s="19"/>
      <c r="AS171" s="19">
        <f t="shared" si="459"/>
        <v>0</v>
      </c>
      <c r="AT171" s="20"/>
      <c r="AU171" s="20">
        <f>[1]OON!BC171</f>
        <v>0</v>
      </c>
      <c r="AV171" s="20"/>
      <c r="AW171" s="20"/>
      <c r="AX171" s="20"/>
      <c r="AY171" s="20"/>
      <c r="AZ171" s="20"/>
      <c r="BA171" s="20"/>
      <c r="BB171" s="20"/>
      <c r="BC171" s="20">
        <f t="shared" si="460"/>
        <v>0</v>
      </c>
      <c r="BD171" s="20">
        <f t="shared" si="461"/>
        <v>0</v>
      </c>
      <c r="BE171" s="20">
        <f t="shared" si="462"/>
        <v>0</v>
      </c>
      <c r="BF171" s="19">
        <f t="shared" si="463"/>
        <v>26639</v>
      </c>
      <c r="BG171" s="19">
        <f t="shared" si="464"/>
        <v>0</v>
      </c>
      <c r="BH171" s="19">
        <f t="shared" si="465"/>
        <v>19067</v>
      </c>
      <c r="BI171" s="19">
        <f t="shared" si="466"/>
        <v>0</v>
      </c>
      <c r="BJ171" s="19">
        <f t="shared" si="467"/>
        <v>0</v>
      </c>
      <c r="BK171" s="19">
        <f t="shared" si="468"/>
        <v>6445</v>
      </c>
      <c r="BL171" s="19">
        <f t="shared" si="468"/>
        <v>191</v>
      </c>
      <c r="BM171" s="20">
        <f t="shared" si="469"/>
        <v>936</v>
      </c>
      <c r="BN171" s="20">
        <f t="shared" si="470"/>
        <v>7.0000000000000007E-2</v>
      </c>
      <c r="BO171" s="20">
        <f t="shared" si="471"/>
        <v>0</v>
      </c>
      <c r="BP171" s="20">
        <f t="shared" si="471"/>
        <v>7.0000000000000007E-2</v>
      </c>
    </row>
    <row r="172" spans="1:68" outlineLevel="2">
      <c r="A172" s="16">
        <v>1455</v>
      </c>
      <c r="B172" s="13">
        <v>600023401</v>
      </c>
      <c r="C172" s="17">
        <v>46748059</v>
      </c>
      <c r="D172" s="18" t="s">
        <v>126</v>
      </c>
      <c r="E172" s="13">
        <v>3145</v>
      </c>
      <c r="F172" s="13" t="s">
        <v>122</v>
      </c>
      <c r="G172" s="17" t="s">
        <v>46</v>
      </c>
      <c r="H172" s="19">
        <v>1068227</v>
      </c>
      <c r="I172" s="19">
        <v>620137</v>
      </c>
      <c r="J172" s="19">
        <v>166337</v>
      </c>
      <c r="K172" s="19">
        <v>0</v>
      </c>
      <c r="L172" s="19">
        <v>0</v>
      </c>
      <c r="M172" s="19">
        <v>265828</v>
      </c>
      <c r="N172" s="19">
        <v>7865</v>
      </c>
      <c r="O172" s="19">
        <v>8060</v>
      </c>
      <c r="P172" s="20">
        <v>1.77</v>
      </c>
      <c r="Q172" s="20">
        <v>1.24</v>
      </c>
      <c r="R172" s="20">
        <v>0.53</v>
      </c>
      <c r="S172" s="19">
        <f>[1]OON!AW172</f>
        <v>0</v>
      </c>
      <c r="T172" s="19"/>
      <c r="U172" s="19"/>
      <c r="V172" s="19"/>
      <c r="W172" s="19"/>
      <c r="X172" s="19"/>
      <c r="Y172" s="19"/>
      <c r="Z172" s="19">
        <f t="shared" ref="Z172" si="472">SUM(S172:Y172)</f>
        <v>0</v>
      </c>
      <c r="AA172" s="19">
        <f>[1]OON!AX172*-1</f>
        <v>0</v>
      </c>
      <c r="AB172" s="19"/>
      <c r="AC172" s="19"/>
      <c r="AD172" s="19"/>
      <c r="AE172" s="19">
        <f t="shared" si="453"/>
        <v>0</v>
      </c>
      <c r="AF172" s="19"/>
      <c r="AG172" s="19">
        <f>[1]OON!AW172</f>
        <v>0</v>
      </c>
      <c r="AH172" s="19">
        <f>[1]OON!AR172</f>
        <v>0</v>
      </c>
      <c r="AI172" s="19">
        <f t="shared" si="454"/>
        <v>0</v>
      </c>
      <c r="AJ172" s="19">
        <f>[1]OON!AX172</f>
        <v>0</v>
      </c>
      <c r="AK172" s="19"/>
      <c r="AL172" s="19">
        <f t="shared" si="455"/>
        <v>0</v>
      </c>
      <c r="AM172" s="19">
        <f t="shared" si="456"/>
        <v>0</v>
      </c>
      <c r="AN172" s="19">
        <f t="shared" si="457"/>
        <v>0</v>
      </c>
      <c r="AO172" s="19">
        <f t="shared" si="458"/>
        <v>0</v>
      </c>
      <c r="AP172" s="19"/>
      <c r="AQ172" s="19"/>
      <c r="AR172" s="19"/>
      <c r="AS172" s="19">
        <f t="shared" si="459"/>
        <v>0</v>
      </c>
      <c r="AT172" s="20"/>
      <c r="AU172" s="20">
        <f>[1]OON!BC172</f>
        <v>0</v>
      </c>
      <c r="AV172" s="20"/>
      <c r="AW172" s="20"/>
      <c r="AX172" s="20"/>
      <c r="AY172" s="20"/>
      <c r="AZ172" s="20"/>
      <c r="BA172" s="20"/>
      <c r="BB172" s="20"/>
      <c r="BC172" s="20">
        <f t="shared" si="460"/>
        <v>0</v>
      </c>
      <c r="BD172" s="20">
        <f t="shared" si="461"/>
        <v>0</v>
      </c>
      <c r="BE172" s="20">
        <f t="shared" si="462"/>
        <v>0</v>
      </c>
      <c r="BF172" s="19">
        <f t="shared" si="463"/>
        <v>1068227</v>
      </c>
      <c r="BG172" s="19">
        <f t="shared" si="464"/>
        <v>620137</v>
      </c>
      <c r="BH172" s="19">
        <f t="shared" si="465"/>
        <v>166337</v>
      </c>
      <c r="BI172" s="19">
        <f t="shared" si="466"/>
        <v>0</v>
      </c>
      <c r="BJ172" s="19">
        <f t="shared" si="467"/>
        <v>0</v>
      </c>
      <c r="BK172" s="19">
        <f t="shared" si="468"/>
        <v>265828</v>
      </c>
      <c r="BL172" s="19">
        <f t="shared" si="468"/>
        <v>7865</v>
      </c>
      <c r="BM172" s="20">
        <f t="shared" si="469"/>
        <v>8060</v>
      </c>
      <c r="BN172" s="20">
        <f t="shared" si="470"/>
        <v>1.77</v>
      </c>
      <c r="BO172" s="20">
        <f t="shared" si="471"/>
        <v>1.24</v>
      </c>
      <c r="BP172" s="20">
        <f t="shared" si="471"/>
        <v>0.53</v>
      </c>
    </row>
    <row r="173" spans="1:68" outlineLevel="2">
      <c r="A173" s="16">
        <v>1455</v>
      </c>
      <c r="B173" s="13">
        <v>600023401</v>
      </c>
      <c r="C173" s="17">
        <v>46748059</v>
      </c>
      <c r="D173" s="18" t="s">
        <v>126</v>
      </c>
      <c r="E173" s="13">
        <v>3145</v>
      </c>
      <c r="F173" s="13" t="s">
        <v>122</v>
      </c>
      <c r="G173" s="17" t="s">
        <v>46</v>
      </c>
      <c r="H173" s="19">
        <v>4659013</v>
      </c>
      <c r="I173" s="19">
        <v>3045334</v>
      </c>
      <c r="J173" s="19">
        <v>396649</v>
      </c>
      <c r="K173" s="19">
        <v>0</v>
      </c>
      <c r="L173" s="19">
        <v>0</v>
      </c>
      <c r="M173" s="19">
        <v>1163390</v>
      </c>
      <c r="N173" s="19">
        <v>34420</v>
      </c>
      <c r="O173" s="19">
        <v>19220</v>
      </c>
      <c r="P173" s="20">
        <v>7.34</v>
      </c>
      <c r="Q173" s="20">
        <v>6.08</v>
      </c>
      <c r="R173" s="20">
        <v>1.26</v>
      </c>
      <c r="S173" s="19">
        <f>[1]OON!AW173</f>
        <v>0</v>
      </c>
      <c r="T173" s="50"/>
      <c r="U173" s="50"/>
      <c r="V173" s="50"/>
      <c r="W173" s="50"/>
      <c r="X173" s="50"/>
      <c r="Y173" s="50"/>
      <c r="Z173" s="19">
        <f t="shared" si="452"/>
        <v>0</v>
      </c>
      <c r="AA173" s="19">
        <f>[1]OON!AX173*-1</f>
        <v>0</v>
      </c>
      <c r="AB173" s="50"/>
      <c r="AC173" s="50"/>
      <c r="AD173" s="50"/>
      <c r="AE173" s="19">
        <f t="shared" si="453"/>
        <v>0</v>
      </c>
      <c r="AF173" s="19"/>
      <c r="AG173" s="19">
        <f>[1]OON!AW173</f>
        <v>0</v>
      </c>
      <c r="AH173" s="19">
        <f>[1]OON!AR173</f>
        <v>0</v>
      </c>
      <c r="AI173" s="19">
        <f t="shared" si="454"/>
        <v>0</v>
      </c>
      <c r="AJ173" s="19">
        <f>[1]OON!AX173</f>
        <v>0</v>
      </c>
      <c r="AK173" s="19"/>
      <c r="AL173" s="19">
        <f t="shared" si="455"/>
        <v>0</v>
      </c>
      <c r="AM173" s="19">
        <f t="shared" si="456"/>
        <v>0</v>
      </c>
      <c r="AN173" s="19">
        <f t="shared" si="457"/>
        <v>0</v>
      </c>
      <c r="AO173" s="19">
        <f t="shared" si="458"/>
        <v>0</v>
      </c>
      <c r="AP173" s="50"/>
      <c r="AQ173" s="50"/>
      <c r="AR173" s="50"/>
      <c r="AS173" s="19">
        <f t="shared" si="459"/>
        <v>0</v>
      </c>
      <c r="AT173" s="20">
        <f>[1]OON!BB173</f>
        <v>0</v>
      </c>
      <c r="AU173" s="20">
        <f>[1]OON!BC173</f>
        <v>0</v>
      </c>
      <c r="AV173" s="20"/>
      <c r="AW173" s="20"/>
      <c r="AX173" s="20"/>
      <c r="AY173" s="20"/>
      <c r="AZ173" s="20"/>
      <c r="BA173" s="20"/>
      <c r="BB173" s="20"/>
      <c r="BC173" s="20">
        <f t="shared" si="460"/>
        <v>0</v>
      </c>
      <c r="BD173" s="20">
        <f t="shared" si="461"/>
        <v>0</v>
      </c>
      <c r="BE173" s="20">
        <f t="shared" si="462"/>
        <v>0</v>
      </c>
      <c r="BF173" s="19">
        <f t="shared" si="463"/>
        <v>4659013</v>
      </c>
      <c r="BG173" s="19">
        <f t="shared" si="464"/>
        <v>3045334</v>
      </c>
      <c r="BH173" s="19">
        <f t="shared" si="465"/>
        <v>396649</v>
      </c>
      <c r="BI173" s="19">
        <f t="shared" si="466"/>
        <v>0</v>
      </c>
      <c r="BJ173" s="19">
        <f t="shared" si="467"/>
        <v>0</v>
      </c>
      <c r="BK173" s="19">
        <f t="shared" si="468"/>
        <v>1163390</v>
      </c>
      <c r="BL173" s="19">
        <f t="shared" si="468"/>
        <v>34420</v>
      </c>
      <c r="BM173" s="20">
        <f t="shared" si="469"/>
        <v>19220</v>
      </c>
      <c r="BN173" s="20">
        <f t="shared" si="470"/>
        <v>7.34</v>
      </c>
      <c r="BO173" s="20">
        <f t="shared" si="471"/>
        <v>6.08</v>
      </c>
      <c r="BP173" s="20">
        <f t="shared" si="471"/>
        <v>1.26</v>
      </c>
    </row>
    <row r="174" spans="1:68" outlineLevel="1">
      <c r="A174" s="22"/>
      <c r="B174" s="23"/>
      <c r="C174" s="24"/>
      <c r="D174" s="25" t="s">
        <v>134</v>
      </c>
      <c r="E174" s="23"/>
      <c r="F174" s="23"/>
      <c r="G174" s="24"/>
      <c r="H174" s="27">
        <v>61193163</v>
      </c>
      <c r="I174" s="27">
        <v>41460251</v>
      </c>
      <c r="J174" s="27">
        <v>3714403</v>
      </c>
      <c r="K174" s="27">
        <v>0</v>
      </c>
      <c r="L174" s="27">
        <v>0</v>
      </c>
      <c r="M174" s="27">
        <v>15269033</v>
      </c>
      <c r="N174" s="27">
        <v>451747</v>
      </c>
      <c r="O174" s="27">
        <v>297729</v>
      </c>
      <c r="P174" s="28">
        <v>77.372399999999999</v>
      </c>
      <c r="Q174" s="28">
        <v>65.892300000000006</v>
      </c>
      <c r="R174" s="28">
        <v>11.4801</v>
      </c>
      <c r="S174" s="27">
        <f t="shared" ref="S174:AM174" si="473">SUM(S163:S173)</f>
        <v>0</v>
      </c>
      <c r="T174" s="51">
        <f t="shared" si="473"/>
        <v>0</v>
      </c>
      <c r="U174" s="51">
        <f t="shared" si="473"/>
        <v>0</v>
      </c>
      <c r="V174" s="51">
        <f t="shared" si="473"/>
        <v>0</v>
      </c>
      <c r="W174" s="51">
        <f t="shared" si="473"/>
        <v>0</v>
      </c>
      <c r="X174" s="51">
        <f t="shared" si="473"/>
        <v>0</v>
      </c>
      <c r="Y174" s="51">
        <f t="shared" si="473"/>
        <v>0</v>
      </c>
      <c r="Z174" s="27">
        <f t="shared" si="473"/>
        <v>0</v>
      </c>
      <c r="AA174" s="51">
        <f t="shared" si="473"/>
        <v>0</v>
      </c>
      <c r="AB174" s="51">
        <f t="shared" si="473"/>
        <v>0</v>
      </c>
      <c r="AC174" s="51">
        <f t="shared" si="473"/>
        <v>0</v>
      </c>
      <c r="AD174" s="51">
        <f t="shared" si="473"/>
        <v>0</v>
      </c>
      <c r="AE174" s="27">
        <f t="shared" si="473"/>
        <v>0</v>
      </c>
      <c r="AF174" s="27">
        <f t="shared" si="473"/>
        <v>0</v>
      </c>
      <c r="AG174" s="27">
        <f t="shared" si="473"/>
        <v>0</v>
      </c>
      <c r="AH174" s="27">
        <f t="shared" si="473"/>
        <v>0</v>
      </c>
      <c r="AI174" s="27">
        <f t="shared" si="473"/>
        <v>0</v>
      </c>
      <c r="AJ174" s="27">
        <f t="shared" si="473"/>
        <v>0</v>
      </c>
      <c r="AK174" s="27">
        <f t="shared" si="473"/>
        <v>0</v>
      </c>
      <c r="AL174" s="27">
        <f t="shared" si="473"/>
        <v>0</v>
      </c>
      <c r="AM174" s="27">
        <f t="shared" si="473"/>
        <v>0</v>
      </c>
      <c r="AN174" s="27">
        <f t="shared" ref="AN174:BP174" si="474">SUM(AN163:AN173)</f>
        <v>0</v>
      </c>
      <c r="AO174" s="27">
        <f t="shared" si="474"/>
        <v>0</v>
      </c>
      <c r="AP174" s="51">
        <f t="shared" si="474"/>
        <v>0</v>
      </c>
      <c r="AQ174" s="51">
        <f t="shared" si="474"/>
        <v>0</v>
      </c>
      <c r="AR174" s="51">
        <f t="shared" si="474"/>
        <v>0</v>
      </c>
      <c r="AS174" s="27">
        <f t="shared" si="474"/>
        <v>0</v>
      </c>
      <c r="AT174" s="28">
        <f t="shared" si="474"/>
        <v>0</v>
      </c>
      <c r="AU174" s="28">
        <f t="shared" si="474"/>
        <v>0</v>
      </c>
      <c r="AV174" s="28">
        <f t="shared" si="474"/>
        <v>0</v>
      </c>
      <c r="AW174" s="28">
        <f t="shared" si="474"/>
        <v>0</v>
      </c>
      <c r="AX174" s="28">
        <f t="shared" si="474"/>
        <v>0</v>
      </c>
      <c r="AY174" s="28">
        <f t="shared" si="474"/>
        <v>0</v>
      </c>
      <c r="AZ174" s="28">
        <f t="shared" si="474"/>
        <v>0</v>
      </c>
      <c r="BA174" s="28">
        <f t="shared" si="474"/>
        <v>0</v>
      </c>
      <c r="BB174" s="28">
        <f t="shared" si="474"/>
        <v>0</v>
      </c>
      <c r="BC174" s="28">
        <f t="shared" si="474"/>
        <v>0</v>
      </c>
      <c r="BD174" s="28">
        <f t="shared" si="474"/>
        <v>0</v>
      </c>
      <c r="BE174" s="28">
        <f t="shared" si="474"/>
        <v>0</v>
      </c>
      <c r="BF174" s="27">
        <f t="shared" si="474"/>
        <v>61193163</v>
      </c>
      <c r="BG174" s="27">
        <f t="shared" si="474"/>
        <v>41460251</v>
      </c>
      <c r="BH174" s="27">
        <f t="shared" si="474"/>
        <v>3714403</v>
      </c>
      <c r="BI174" s="27">
        <f t="shared" si="474"/>
        <v>0</v>
      </c>
      <c r="BJ174" s="27">
        <f t="shared" si="474"/>
        <v>0</v>
      </c>
      <c r="BK174" s="27">
        <f t="shared" si="474"/>
        <v>15269033</v>
      </c>
      <c r="BL174" s="28">
        <f t="shared" si="474"/>
        <v>451747</v>
      </c>
      <c r="BM174" s="28">
        <f t="shared" si="474"/>
        <v>297729</v>
      </c>
      <c r="BN174" s="28">
        <f t="shared" si="474"/>
        <v>77.372399999999999</v>
      </c>
      <c r="BO174" s="28">
        <f t="shared" si="474"/>
        <v>65.892300000000006</v>
      </c>
      <c r="BP174" s="28">
        <f t="shared" si="474"/>
        <v>11.4801</v>
      </c>
    </row>
    <row r="175" spans="1:68" outlineLevel="2">
      <c r="A175" s="29">
        <v>1456</v>
      </c>
      <c r="B175" s="30">
        <v>600023427</v>
      </c>
      <c r="C175" s="31">
        <v>46749799</v>
      </c>
      <c r="D175" s="32" t="s">
        <v>135</v>
      </c>
      <c r="E175" s="30">
        <v>3112</v>
      </c>
      <c r="F175" s="30" t="s">
        <v>127</v>
      </c>
      <c r="G175" s="31" t="s">
        <v>44</v>
      </c>
      <c r="H175" s="34">
        <v>9583384</v>
      </c>
      <c r="I175" s="34">
        <v>6733152</v>
      </c>
      <c r="J175" s="34">
        <v>357800</v>
      </c>
      <c r="K175" s="34">
        <v>0</v>
      </c>
      <c r="L175" s="34">
        <v>0</v>
      </c>
      <c r="M175" s="34">
        <v>2396742</v>
      </c>
      <c r="N175" s="34">
        <v>70910</v>
      </c>
      <c r="O175" s="34">
        <v>24780</v>
      </c>
      <c r="P175" s="35">
        <v>12.233500000000001</v>
      </c>
      <c r="Q175" s="35">
        <v>10.8</v>
      </c>
      <c r="R175" s="35">
        <v>1.4335</v>
      </c>
      <c r="S175" s="19">
        <f>[1]OON!AW175</f>
        <v>0</v>
      </c>
      <c r="T175" s="52"/>
      <c r="U175" s="52"/>
      <c r="V175" s="52"/>
      <c r="W175" s="52"/>
      <c r="X175" s="52"/>
      <c r="Y175" s="52"/>
      <c r="Z175" s="34">
        <f t="shared" ref="Z175:Z185" si="475">SUM(S175:Y175)</f>
        <v>0</v>
      </c>
      <c r="AA175" s="19">
        <f>[1]OON!AX175*-1</f>
        <v>0</v>
      </c>
      <c r="AB175" s="52"/>
      <c r="AC175" s="52"/>
      <c r="AD175" s="52"/>
      <c r="AE175" s="34">
        <f t="shared" ref="AE175:AE185" si="476">SUM(AA175:AD175)</f>
        <v>0</v>
      </c>
      <c r="AF175" s="19"/>
      <c r="AG175" s="19">
        <f>[1]OON!AW175</f>
        <v>0</v>
      </c>
      <c r="AH175" s="19">
        <f>[1]OON!AR175</f>
        <v>0</v>
      </c>
      <c r="AI175" s="34">
        <f t="shared" ref="AI175:AI185" si="477">SUM(AF175:AH175)</f>
        <v>0</v>
      </c>
      <c r="AJ175" s="19">
        <f>[1]OON!AX175</f>
        <v>0</v>
      </c>
      <c r="AK175" s="19"/>
      <c r="AL175" s="34">
        <f t="shared" ref="AL175:AL185" si="478">SUM(AJ175:AK175)</f>
        <v>0</v>
      </c>
      <c r="AM175" s="34">
        <f t="shared" ref="AM175:AM185" si="479">Z175+AE175+AI175+AL175</f>
        <v>0</v>
      </c>
      <c r="AN175" s="19">
        <f t="shared" ref="AN175:AN185" si="480">ROUND((Z175+AE175+AF175+AG175+AJ175)*33.8%,0)</f>
        <v>0</v>
      </c>
      <c r="AO175" s="34">
        <f t="shared" ref="AO175:AO185" si="481">ROUND((Z175+AE175)*1%,0)</f>
        <v>0</v>
      </c>
      <c r="AP175" s="52"/>
      <c r="AQ175" s="52"/>
      <c r="AR175" s="52"/>
      <c r="AS175" s="34">
        <f t="shared" ref="AS175:AS185" si="482">AP175+AQ175+AR175</f>
        <v>0</v>
      </c>
      <c r="AT175" s="20">
        <f>[1]OON!BB175</f>
        <v>0</v>
      </c>
      <c r="AU175" s="20">
        <f>[1]OON!BC175</f>
        <v>0</v>
      </c>
      <c r="AV175" s="35"/>
      <c r="AW175" s="35"/>
      <c r="AX175" s="35"/>
      <c r="AY175" s="35"/>
      <c r="AZ175" s="35"/>
      <c r="BA175" s="35"/>
      <c r="BB175" s="35"/>
      <c r="BC175" s="35">
        <f t="shared" ref="BC175:BC185" si="483">AT175+AV175+AW175+AZ175+BB175+AX175</f>
        <v>0</v>
      </c>
      <c r="BD175" s="35">
        <f t="shared" ref="BD175:BD185" si="484">AU175+BA175+AY175</f>
        <v>0</v>
      </c>
      <c r="BE175" s="35">
        <f t="shared" ref="BE175:BE185" si="485">BC175+BD175</f>
        <v>0</v>
      </c>
      <c r="BF175" s="19">
        <f t="shared" ref="BF175:BF185" si="486">BG175+BH175+BI175+BJ175+BK175+BL175+BM175</f>
        <v>9583384</v>
      </c>
      <c r="BG175" s="19">
        <f t="shared" ref="BG175:BG185" si="487">I175+Z175</f>
        <v>6733152</v>
      </c>
      <c r="BH175" s="19">
        <f t="shared" ref="BH175:BH185" si="488">J175+AE175</f>
        <v>357800</v>
      </c>
      <c r="BI175" s="19">
        <f t="shared" ref="BI175:BI185" si="489">K175+AI175</f>
        <v>0</v>
      </c>
      <c r="BJ175" s="19">
        <f t="shared" ref="BJ175:BJ185" si="490">L175+AL175</f>
        <v>0</v>
      </c>
      <c r="BK175" s="19">
        <f t="shared" ref="BK175:BL185" si="491">M175+AN175</f>
        <v>2396742</v>
      </c>
      <c r="BL175" s="19">
        <f t="shared" si="491"/>
        <v>70910</v>
      </c>
      <c r="BM175" s="20">
        <f t="shared" ref="BM175:BM185" si="492">O175+AS175</f>
        <v>24780</v>
      </c>
      <c r="BN175" s="20">
        <f t="shared" ref="BN175:BN185" si="493">BO175+BP175</f>
        <v>12.233500000000001</v>
      </c>
      <c r="BO175" s="20">
        <f t="shared" ref="BO175:BP185" si="494">Q175+BC175</f>
        <v>10.8</v>
      </c>
      <c r="BP175" s="20">
        <f t="shared" si="494"/>
        <v>1.4335</v>
      </c>
    </row>
    <row r="176" spans="1:68" outlineLevel="2">
      <c r="A176" s="16">
        <v>1456</v>
      </c>
      <c r="B176" s="13">
        <v>600023427</v>
      </c>
      <c r="C176" s="17">
        <v>46749799</v>
      </c>
      <c r="D176" s="18" t="s">
        <v>135</v>
      </c>
      <c r="E176" s="13">
        <v>3112</v>
      </c>
      <c r="F176" s="13" t="s">
        <v>128</v>
      </c>
      <c r="G176" s="17" t="s">
        <v>44</v>
      </c>
      <c r="H176" s="19">
        <v>2602071</v>
      </c>
      <c r="I176" s="19">
        <v>1930320</v>
      </c>
      <c r="J176" s="19">
        <v>0</v>
      </c>
      <c r="K176" s="19">
        <v>0</v>
      </c>
      <c r="L176" s="19">
        <v>0</v>
      </c>
      <c r="M176" s="19">
        <v>652448</v>
      </c>
      <c r="N176" s="19">
        <v>19303</v>
      </c>
      <c r="O176" s="19">
        <v>0</v>
      </c>
      <c r="P176" s="20">
        <v>5</v>
      </c>
      <c r="Q176" s="20">
        <v>5</v>
      </c>
      <c r="R176" s="20">
        <v>0</v>
      </c>
      <c r="S176" s="19">
        <f>[1]OON!AW176</f>
        <v>0</v>
      </c>
      <c r="T176" s="50"/>
      <c r="U176" s="50"/>
      <c r="V176" s="50"/>
      <c r="W176" s="50"/>
      <c r="X176" s="50"/>
      <c r="Y176" s="50"/>
      <c r="Z176" s="19">
        <f t="shared" si="475"/>
        <v>0</v>
      </c>
      <c r="AA176" s="19">
        <f>[1]OON!AX176*-1</f>
        <v>0</v>
      </c>
      <c r="AB176" s="50"/>
      <c r="AC176" s="50"/>
      <c r="AD176" s="50"/>
      <c r="AE176" s="19">
        <f t="shared" si="476"/>
        <v>0</v>
      </c>
      <c r="AF176" s="19"/>
      <c r="AG176" s="19">
        <f>[1]OON!AW176</f>
        <v>0</v>
      </c>
      <c r="AH176" s="19">
        <f>[1]OON!AR176</f>
        <v>0</v>
      </c>
      <c r="AI176" s="19">
        <f t="shared" si="477"/>
        <v>0</v>
      </c>
      <c r="AJ176" s="19">
        <f>[1]OON!AX176</f>
        <v>0</v>
      </c>
      <c r="AK176" s="19"/>
      <c r="AL176" s="19">
        <f t="shared" si="478"/>
        <v>0</v>
      </c>
      <c r="AM176" s="19">
        <f t="shared" si="479"/>
        <v>0</v>
      </c>
      <c r="AN176" s="19">
        <f t="shared" si="480"/>
        <v>0</v>
      </c>
      <c r="AO176" s="19">
        <f t="shared" si="481"/>
        <v>0</v>
      </c>
      <c r="AP176" s="50"/>
      <c r="AQ176" s="50"/>
      <c r="AR176" s="50"/>
      <c r="AS176" s="19">
        <f t="shared" si="482"/>
        <v>0</v>
      </c>
      <c r="AT176" s="20">
        <f>[1]OON!BB176</f>
        <v>0</v>
      </c>
      <c r="AU176" s="20">
        <f>[1]OON!BC176</f>
        <v>0</v>
      </c>
      <c r="AV176" s="20"/>
      <c r="AW176" s="20"/>
      <c r="AX176" s="20"/>
      <c r="AY176" s="20"/>
      <c r="AZ176" s="20"/>
      <c r="BA176" s="20"/>
      <c r="BB176" s="20"/>
      <c r="BC176" s="20">
        <f t="shared" si="483"/>
        <v>0</v>
      </c>
      <c r="BD176" s="20">
        <f t="shared" si="484"/>
        <v>0</v>
      </c>
      <c r="BE176" s="20">
        <f t="shared" si="485"/>
        <v>0</v>
      </c>
      <c r="BF176" s="19">
        <f t="shared" si="486"/>
        <v>2602071</v>
      </c>
      <c r="BG176" s="19">
        <f t="shared" si="487"/>
        <v>1930320</v>
      </c>
      <c r="BH176" s="19">
        <f t="shared" si="488"/>
        <v>0</v>
      </c>
      <c r="BI176" s="19">
        <f t="shared" si="489"/>
        <v>0</v>
      </c>
      <c r="BJ176" s="19">
        <f t="shared" si="490"/>
        <v>0</v>
      </c>
      <c r="BK176" s="19">
        <f t="shared" si="491"/>
        <v>652448</v>
      </c>
      <c r="BL176" s="19">
        <f t="shared" si="491"/>
        <v>19303</v>
      </c>
      <c r="BM176" s="20">
        <f t="shared" si="492"/>
        <v>0</v>
      </c>
      <c r="BN176" s="20">
        <f t="shared" si="493"/>
        <v>5</v>
      </c>
      <c r="BO176" s="20">
        <f t="shared" si="494"/>
        <v>5</v>
      </c>
      <c r="BP176" s="20">
        <f t="shared" si="494"/>
        <v>0</v>
      </c>
    </row>
    <row r="177" spans="1:68" outlineLevel="2">
      <c r="A177" s="16">
        <v>1456</v>
      </c>
      <c r="B177" s="13">
        <v>600023427</v>
      </c>
      <c r="C177" s="17">
        <v>46749799</v>
      </c>
      <c r="D177" s="18" t="s">
        <v>135</v>
      </c>
      <c r="E177" s="13">
        <v>3114</v>
      </c>
      <c r="F177" s="13" t="s">
        <v>129</v>
      </c>
      <c r="G177" s="13" t="s">
        <v>44</v>
      </c>
      <c r="H177" s="19">
        <v>63118806</v>
      </c>
      <c r="I177" s="19">
        <v>44198286</v>
      </c>
      <c r="J177" s="19">
        <v>1946343</v>
      </c>
      <c r="K177" s="19">
        <v>0</v>
      </c>
      <c r="L177" s="19">
        <v>420000</v>
      </c>
      <c r="M177" s="19">
        <v>15738844</v>
      </c>
      <c r="N177" s="19">
        <v>461447</v>
      </c>
      <c r="O177" s="19">
        <v>353886</v>
      </c>
      <c r="P177" s="20">
        <v>68.398799999999994</v>
      </c>
      <c r="Q177" s="20">
        <v>62.3855</v>
      </c>
      <c r="R177" s="20">
        <v>6.013300000000001</v>
      </c>
      <c r="S177" s="19">
        <f>[1]OON!AW177</f>
        <v>0</v>
      </c>
      <c r="T177" s="19"/>
      <c r="U177" s="19"/>
      <c r="V177" s="19"/>
      <c r="W177" s="19"/>
      <c r="X177" s="34"/>
      <c r="Y177" s="34"/>
      <c r="Z177" s="19">
        <f t="shared" si="475"/>
        <v>0</v>
      </c>
      <c r="AA177" s="19">
        <f>[1]OON!AX177*-1</f>
        <v>0</v>
      </c>
      <c r="AB177" s="34"/>
      <c r="AC177" s="34"/>
      <c r="AD177" s="34"/>
      <c r="AE177" s="19">
        <f t="shared" si="476"/>
        <v>0</v>
      </c>
      <c r="AF177" s="19"/>
      <c r="AG177" s="19">
        <f>[1]OON!AW177</f>
        <v>0</v>
      </c>
      <c r="AH177" s="19">
        <f>[1]OON!AR177</f>
        <v>0</v>
      </c>
      <c r="AI177" s="19">
        <f t="shared" si="477"/>
        <v>0</v>
      </c>
      <c r="AJ177" s="19">
        <f>[1]OON!AX177</f>
        <v>0</v>
      </c>
      <c r="AK177" s="19"/>
      <c r="AL177" s="19">
        <f t="shared" si="478"/>
        <v>0</v>
      </c>
      <c r="AM177" s="19">
        <f t="shared" si="479"/>
        <v>0</v>
      </c>
      <c r="AN177" s="19">
        <f t="shared" si="480"/>
        <v>0</v>
      </c>
      <c r="AO177" s="19">
        <f t="shared" si="481"/>
        <v>0</v>
      </c>
      <c r="AP177" s="19"/>
      <c r="AQ177" s="19"/>
      <c r="AR177" s="19"/>
      <c r="AS177" s="19">
        <f t="shared" si="482"/>
        <v>0</v>
      </c>
      <c r="AT177" s="20">
        <f>[1]OON!BB177</f>
        <v>0</v>
      </c>
      <c r="AU177" s="20">
        <f>[1]OON!BC177</f>
        <v>0</v>
      </c>
      <c r="AV177" s="20"/>
      <c r="AW177" s="20"/>
      <c r="AX177" s="20"/>
      <c r="AY177" s="20"/>
      <c r="AZ177" s="20"/>
      <c r="BA177" s="20"/>
      <c r="BB177" s="20"/>
      <c r="BC177" s="20">
        <f t="shared" si="483"/>
        <v>0</v>
      </c>
      <c r="BD177" s="20">
        <f t="shared" si="484"/>
        <v>0</v>
      </c>
      <c r="BE177" s="20">
        <f t="shared" si="485"/>
        <v>0</v>
      </c>
      <c r="BF177" s="19">
        <f t="shared" si="486"/>
        <v>63118806</v>
      </c>
      <c r="BG177" s="19">
        <f t="shared" si="487"/>
        <v>44198286</v>
      </c>
      <c r="BH177" s="19">
        <f t="shared" si="488"/>
        <v>1946343</v>
      </c>
      <c r="BI177" s="19">
        <f t="shared" si="489"/>
        <v>0</v>
      </c>
      <c r="BJ177" s="19">
        <f t="shared" si="490"/>
        <v>420000</v>
      </c>
      <c r="BK177" s="19">
        <f t="shared" si="491"/>
        <v>15738844</v>
      </c>
      <c r="BL177" s="19">
        <f t="shared" si="491"/>
        <v>461447</v>
      </c>
      <c r="BM177" s="20">
        <f t="shared" si="492"/>
        <v>353886</v>
      </c>
      <c r="BN177" s="20">
        <f t="shared" si="493"/>
        <v>68.398799999999994</v>
      </c>
      <c r="BO177" s="20">
        <f t="shared" si="494"/>
        <v>62.3855</v>
      </c>
      <c r="BP177" s="20">
        <f t="shared" si="494"/>
        <v>6.013300000000001</v>
      </c>
    </row>
    <row r="178" spans="1:68" outlineLevel="2">
      <c r="A178" s="16">
        <v>1456</v>
      </c>
      <c r="B178" s="13">
        <v>600023427</v>
      </c>
      <c r="C178" s="17">
        <v>46749799</v>
      </c>
      <c r="D178" s="18" t="s">
        <v>135</v>
      </c>
      <c r="E178" s="21">
        <v>3114</v>
      </c>
      <c r="F178" s="21" t="s">
        <v>130</v>
      </c>
      <c r="G178" s="21" t="s">
        <v>44</v>
      </c>
      <c r="H178" s="19">
        <v>21151909</v>
      </c>
      <c r="I178" s="19">
        <v>15691327</v>
      </c>
      <c r="J178" s="19">
        <v>0</v>
      </c>
      <c r="K178" s="19">
        <v>0</v>
      </c>
      <c r="L178" s="19">
        <v>0</v>
      </c>
      <c r="M178" s="19">
        <v>5303669</v>
      </c>
      <c r="N178" s="19">
        <v>156913</v>
      </c>
      <c r="O178" s="19">
        <v>0</v>
      </c>
      <c r="P178" s="20">
        <v>39.927700000000002</v>
      </c>
      <c r="Q178" s="20">
        <v>39.927700000000002</v>
      </c>
      <c r="R178" s="20">
        <v>0</v>
      </c>
      <c r="S178" s="19">
        <f>[1]OON!AW178</f>
        <v>0</v>
      </c>
      <c r="T178" s="50"/>
      <c r="U178" s="50"/>
      <c r="V178" s="50"/>
      <c r="W178" s="50"/>
      <c r="X178" s="52"/>
      <c r="Y178" s="52"/>
      <c r="Z178" s="19">
        <f t="shared" si="475"/>
        <v>0</v>
      </c>
      <c r="AA178" s="19">
        <f>[1]OON!AX178*-1</f>
        <v>0</v>
      </c>
      <c r="AB178" s="52"/>
      <c r="AC178" s="52"/>
      <c r="AD178" s="52"/>
      <c r="AE178" s="19">
        <f t="shared" si="476"/>
        <v>0</v>
      </c>
      <c r="AF178" s="19"/>
      <c r="AG178" s="19">
        <f>[1]OON!AW178</f>
        <v>0</v>
      </c>
      <c r="AH178" s="19">
        <f>[1]OON!AR178</f>
        <v>0</v>
      </c>
      <c r="AI178" s="19">
        <f t="shared" si="477"/>
        <v>0</v>
      </c>
      <c r="AJ178" s="19">
        <f>[1]OON!AX178</f>
        <v>0</v>
      </c>
      <c r="AK178" s="19"/>
      <c r="AL178" s="19">
        <f t="shared" si="478"/>
        <v>0</v>
      </c>
      <c r="AM178" s="19">
        <f t="shared" si="479"/>
        <v>0</v>
      </c>
      <c r="AN178" s="19">
        <f t="shared" si="480"/>
        <v>0</v>
      </c>
      <c r="AO178" s="19">
        <f t="shared" si="481"/>
        <v>0</v>
      </c>
      <c r="AP178" s="50"/>
      <c r="AQ178" s="50"/>
      <c r="AR178" s="50"/>
      <c r="AS178" s="19">
        <f t="shared" si="482"/>
        <v>0</v>
      </c>
      <c r="AT178" s="20">
        <f>[1]OON!BB178</f>
        <v>0</v>
      </c>
      <c r="AU178" s="20">
        <f>[1]OON!BC178</f>
        <v>0</v>
      </c>
      <c r="AV178" s="20"/>
      <c r="AW178" s="20"/>
      <c r="AX178" s="20"/>
      <c r="AY178" s="20"/>
      <c r="AZ178" s="20"/>
      <c r="BA178" s="20"/>
      <c r="BB178" s="20"/>
      <c r="BC178" s="20">
        <f t="shared" si="483"/>
        <v>0</v>
      </c>
      <c r="BD178" s="20">
        <f t="shared" si="484"/>
        <v>0</v>
      </c>
      <c r="BE178" s="20">
        <f t="shared" si="485"/>
        <v>0</v>
      </c>
      <c r="BF178" s="19">
        <f t="shared" si="486"/>
        <v>21151909</v>
      </c>
      <c r="BG178" s="19">
        <f t="shared" si="487"/>
        <v>15691327</v>
      </c>
      <c r="BH178" s="19">
        <f t="shared" si="488"/>
        <v>0</v>
      </c>
      <c r="BI178" s="19">
        <f t="shared" si="489"/>
        <v>0</v>
      </c>
      <c r="BJ178" s="19">
        <f t="shared" si="490"/>
        <v>0</v>
      </c>
      <c r="BK178" s="19">
        <f t="shared" si="491"/>
        <v>5303669</v>
      </c>
      <c r="BL178" s="19">
        <f t="shared" si="491"/>
        <v>156913</v>
      </c>
      <c r="BM178" s="20">
        <f t="shared" si="492"/>
        <v>0</v>
      </c>
      <c r="BN178" s="20">
        <f t="shared" si="493"/>
        <v>39.927700000000002</v>
      </c>
      <c r="BO178" s="20">
        <f t="shared" si="494"/>
        <v>39.927700000000002</v>
      </c>
      <c r="BP178" s="20">
        <f t="shared" si="494"/>
        <v>0</v>
      </c>
    </row>
    <row r="179" spans="1:68" outlineLevel="2">
      <c r="A179" s="16">
        <v>1456</v>
      </c>
      <c r="B179" s="13">
        <v>600023427</v>
      </c>
      <c r="C179" s="17">
        <v>46749799</v>
      </c>
      <c r="D179" s="18" t="s">
        <v>135</v>
      </c>
      <c r="E179" s="21">
        <v>3114</v>
      </c>
      <c r="F179" s="21" t="s">
        <v>45</v>
      </c>
      <c r="G179" s="21" t="s">
        <v>46</v>
      </c>
      <c r="H179" s="19">
        <v>283096</v>
      </c>
      <c r="I179" s="19">
        <v>206303</v>
      </c>
      <c r="J179" s="19">
        <v>0</v>
      </c>
      <c r="K179" s="19">
        <v>0</v>
      </c>
      <c r="L179" s="19">
        <v>0</v>
      </c>
      <c r="M179" s="19">
        <v>69730</v>
      </c>
      <c r="N179" s="19">
        <v>2063</v>
      </c>
      <c r="O179" s="19">
        <v>5000</v>
      </c>
      <c r="P179" s="20">
        <v>0.42</v>
      </c>
      <c r="Q179" s="20">
        <v>0.42</v>
      </c>
      <c r="R179" s="20">
        <v>0</v>
      </c>
      <c r="S179" s="19">
        <f>[1]OON!AW179</f>
        <v>0</v>
      </c>
      <c r="T179" s="50"/>
      <c r="U179" s="50"/>
      <c r="V179" s="50"/>
      <c r="W179" s="50"/>
      <c r="X179" s="50"/>
      <c r="Y179" s="50"/>
      <c r="Z179" s="19">
        <f t="shared" si="475"/>
        <v>0</v>
      </c>
      <c r="AA179" s="19">
        <f>[1]OON!AX179*-1</f>
        <v>0</v>
      </c>
      <c r="AB179" s="50"/>
      <c r="AC179" s="50"/>
      <c r="AD179" s="50"/>
      <c r="AE179" s="19">
        <f t="shared" si="476"/>
        <v>0</v>
      </c>
      <c r="AF179" s="19"/>
      <c r="AG179" s="19">
        <f>[1]OON!AW179</f>
        <v>0</v>
      </c>
      <c r="AH179" s="19">
        <f>[1]OON!AR179</f>
        <v>0</v>
      </c>
      <c r="AI179" s="19">
        <f t="shared" si="477"/>
        <v>0</v>
      </c>
      <c r="AJ179" s="19">
        <f>[1]OON!AX179</f>
        <v>0</v>
      </c>
      <c r="AK179" s="19"/>
      <c r="AL179" s="19">
        <f t="shared" si="478"/>
        <v>0</v>
      </c>
      <c r="AM179" s="19">
        <f t="shared" si="479"/>
        <v>0</v>
      </c>
      <c r="AN179" s="19">
        <f t="shared" si="480"/>
        <v>0</v>
      </c>
      <c r="AO179" s="19">
        <f t="shared" si="481"/>
        <v>0</v>
      </c>
      <c r="AP179" s="50"/>
      <c r="AQ179" s="50"/>
      <c r="AR179" s="50"/>
      <c r="AS179" s="19">
        <f t="shared" si="482"/>
        <v>0</v>
      </c>
      <c r="AT179" s="20"/>
      <c r="AU179" s="20"/>
      <c r="AV179" s="20"/>
      <c r="AW179" s="20"/>
      <c r="AX179" s="20"/>
      <c r="AY179" s="20"/>
      <c r="AZ179" s="20"/>
      <c r="BA179" s="20"/>
      <c r="BB179" s="20"/>
      <c r="BC179" s="20">
        <f t="shared" si="483"/>
        <v>0</v>
      </c>
      <c r="BD179" s="20">
        <f t="shared" si="484"/>
        <v>0</v>
      </c>
      <c r="BE179" s="20">
        <f t="shared" si="485"/>
        <v>0</v>
      </c>
      <c r="BF179" s="19">
        <f t="shared" si="486"/>
        <v>283096</v>
      </c>
      <c r="BG179" s="19">
        <f t="shared" si="487"/>
        <v>206303</v>
      </c>
      <c r="BH179" s="19">
        <f t="shared" si="488"/>
        <v>0</v>
      </c>
      <c r="BI179" s="19">
        <f t="shared" si="489"/>
        <v>0</v>
      </c>
      <c r="BJ179" s="19">
        <f t="shared" si="490"/>
        <v>0</v>
      </c>
      <c r="BK179" s="19">
        <f t="shared" si="491"/>
        <v>69730</v>
      </c>
      <c r="BL179" s="19">
        <f t="shared" si="491"/>
        <v>2063</v>
      </c>
      <c r="BM179" s="20">
        <f t="shared" si="492"/>
        <v>5000</v>
      </c>
      <c r="BN179" s="20">
        <f t="shared" si="493"/>
        <v>0.42</v>
      </c>
      <c r="BO179" s="20">
        <f t="shared" si="494"/>
        <v>0.42</v>
      </c>
      <c r="BP179" s="20">
        <f t="shared" si="494"/>
        <v>0</v>
      </c>
    </row>
    <row r="180" spans="1:68" outlineLevel="2">
      <c r="A180" s="16">
        <v>1456</v>
      </c>
      <c r="B180" s="13">
        <v>600023427</v>
      </c>
      <c r="C180" s="17">
        <v>46749799</v>
      </c>
      <c r="D180" s="18" t="s">
        <v>135</v>
      </c>
      <c r="E180" s="13">
        <v>3141</v>
      </c>
      <c r="F180" s="13" t="s">
        <v>47</v>
      </c>
      <c r="G180" s="17" t="s">
        <v>46</v>
      </c>
      <c r="H180" s="19">
        <v>511438</v>
      </c>
      <c r="I180" s="19">
        <v>0</v>
      </c>
      <c r="J180" s="19">
        <v>375822</v>
      </c>
      <c r="K180" s="19">
        <v>0</v>
      </c>
      <c r="L180" s="19">
        <v>0</v>
      </c>
      <c r="M180" s="19">
        <v>127028</v>
      </c>
      <c r="N180" s="19">
        <v>3758</v>
      </c>
      <c r="O180" s="19">
        <v>4830</v>
      </c>
      <c r="P180" s="20">
        <v>1.1299999999999999</v>
      </c>
      <c r="Q180" s="20">
        <v>0</v>
      </c>
      <c r="R180" s="20">
        <v>1.1299999999999999</v>
      </c>
      <c r="S180" s="19">
        <f>[1]OON!AW180</f>
        <v>0</v>
      </c>
      <c r="T180" s="50"/>
      <c r="U180" s="50"/>
      <c r="V180" s="50"/>
      <c r="W180" s="50"/>
      <c r="X180" s="50"/>
      <c r="Y180" s="50"/>
      <c r="Z180" s="19">
        <f t="shared" si="475"/>
        <v>0</v>
      </c>
      <c r="AA180" s="19">
        <f>[1]OON!AX180*-1</f>
        <v>0</v>
      </c>
      <c r="AB180" s="50"/>
      <c r="AC180" s="50"/>
      <c r="AD180" s="50"/>
      <c r="AE180" s="19">
        <f t="shared" si="476"/>
        <v>0</v>
      </c>
      <c r="AF180" s="19"/>
      <c r="AG180" s="19">
        <f>[1]OON!AW180</f>
        <v>0</v>
      </c>
      <c r="AH180" s="19">
        <f>[1]OON!AR180</f>
        <v>0</v>
      </c>
      <c r="AI180" s="19">
        <f t="shared" si="477"/>
        <v>0</v>
      </c>
      <c r="AJ180" s="19">
        <f>[1]OON!AX180</f>
        <v>0</v>
      </c>
      <c r="AK180" s="19"/>
      <c r="AL180" s="19">
        <f t="shared" si="478"/>
        <v>0</v>
      </c>
      <c r="AM180" s="19">
        <f t="shared" si="479"/>
        <v>0</v>
      </c>
      <c r="AN180" s="19">
        <f t="shared" si="480"/>
        <v>0</v>
      </c>
      <c r="AO180" s="19">
        <f t="shared" si="481"/>
        <v>0</v>
      </c>
      <c r="AP180" s="50"/>
      <c r="AQ180" s="50"/>
      <c r="AR180" s="50"/>
      <c r="AS180" s="19">
        <f t="shared" si="482"/>
        <v>0</v>
      </c>
      <c r="AT180" s="20"/>
      <c r="AU180" s="20">
        <f>[1]OON!BC180</f>
        <v>0</v>
      </c>
      <c r="AV180" s="20"/>
      <c r="AW180" s="20"/>
      <c r="AX180" s="20"/>
      <c r="AY180" s="20"/>
      <c r="AZ180" s="20"/>
      <c r="BA180" s="20"/>
      <c r="BB180" s="20"/>
      <c r="BC180" s="20">
        <f t="shared" si="483"/>
        <v>0</v>
      </c>
      <c r="BD180" s="20">
        <f t="shared" si="484"/>
        <v>0</v>
      </c>
      <c r="BE180" s="20">
        <f t="shared" si="485"/>
        <v>0</v>
      </c>
      <c r="BF180" s="19">
        <f t="shared" si="486"/>
        <v>511438</v>
      </c>
      <c r="BG180" s="19">
        <f t="shared" si="487"/>
        <v>0</v>
      </c>
      <c r="BH180" s="19">
        <f t="shared" si="488"/>
        <v>375822</v>
      </c>
      <c r="BI180" s="19">
        <f t="shared" si="489"/>
        <v>0</v>
      </c>
      <c r="BJ180" s="19">
        <f t="shared" si="490"/>
        <v>0</v>
      </c>
      <c r="BK180" s="19">
        <f t="shared" si="491"/>
        <v>127028</v>
      </c>
      <c r="BL180" s="19">
        <f t="shared" si="491"/>
        <v>3758</v>
      </c>
      <c r="BM180" s="20">
        <f t="shared" si="492"/>
        <v>4830</v>
      </c>
      <c r="BN180" s="20">
        <f t="shared" si="493"/>
        <v>1.1299999999999999</v>
      </c>
      <c r="BO180" s="20">
        <f t="shared" si="494"/>
        <v>0</v>
      </c>
      <c r="BP180" s="20">
        <f t="shared" si="494"/>
        <v>1.1299999999999999</v>
      </c>
    </row>
    <row r="181" spans="1:68" outlineLevel="2">
      <c r="A181" s="16">
        <v>1456</v>
      </c>
      <c r="B181" s="13">
        <v>600023427</v>
      </c>
      <c r="C181" s="17">
        <v>46749799</v>
      </c>
      <c r="D181" s="18" t="s">
        <v>135</v>
      </c>
      <c r="E181" s="13">
        <v>3143</v>
      </c>
      <c r="F181" s="13" t="s">
        <v>131</v>
      </c>
      <c r="G181" s="13" t="s">
        <v>44</v>
      </c>
      <c r="H181" s="19">
        <v>8243547</v>
      </c>
      <c r="I181" s="19">
        <v>6115391</v>
      </c>
      <c r="J181" s="19">
        <v>0</v>
      </c>
      <c r="K181" s="19">
        <v>0</v>
      </c>
      <c r="L181" s="19">
        <v>0</v>
      </c>
      <c r="M181" s="19">
        <v>2067002</v>
      </c>
      <c r="N181" s="19">
        <v>61154</v>
      </c>
      <c r="O181" s="19">
        <v>0</v>
      </c>
      <c r="P181" s="20">
        <v>12.678599999999999</v>
      </c>
      <c r="Q181" s="20">
        <v>12.678599999999999</v>
      </c>
      <c r="R181" s="20">
        <v>0</v>
      </c>
      <c r="S181" s="19">
        <f>[1]OON!AW181</f>
        <v>0</v>
      </c>
      <c r="T181" s="19"/>
      <c r="U181" s="19"/>
      <c r="V181" s="19"/>
      <c r="W181" s="19"/>
      <c r="X181" s="34"/>
      <c r="Y181" s="34"/>
      <c r="Z181" s="19">
        <f t="shared" si="475"/>
        <v>0</v>
      </c>
      <c r="AA181" s="19">
        <f>[1]OON!AX181*-1</f>
        <v>0</v>
      </c>
      <c r="AB181" s="34"/>
      <c r="AC181" s="34"/>
      <c r="AD181" s="34"/>
      <c r="AE181" s="19">
        <f t="shared" si="476"/>
        <v>0</v>
      </c>
      <c r="AF181" s="19"/>
      <c r="AG181" s="19">
        <f>[1]OON!AW181</f>
        <v>0</v>
      </c>
      <c r="AH181" s="19">
        <f>[1]OON!AR181</f>
        <v>0</v>
      </c>
      <c r="AI181" s="19">
        <f t="shared" si="477"/>
        <v>0</v>
      </c>
      <c r="AJ181" s="19">
        <f>[1]OON!AX181</f>
        <v>0</v>
      </c>
      <c r="AK181" s="19"/>
      <c r="AL181" s="19">
        <f t="shared" si="478"/>
        <v>0</v>
      </c>
      <c r="AM181" s="19">
        <f t="shared" si="479"/>
        <v>0</v>
      </c>
      <c r="AN181" s="19">
        <f t="shared" si="480"/>
        <v>0</v>
      </c>
      <c r="AO181" s="19">
        <f t="shared" si="481"/>
        <v>0</v>
      </c>
      <c r="AP181" s="19"/>
      <c r="AQ181" s="19"/>
      <c r="AR181" s="19"/>
      <c r="AS181" s="19">
        <f t="shared" si="482"/>
        <v>0</v>
      </c>
      <c r="AT181" s="20">
        <f>[1]OON!BB181</f>
        <v>0</v>
      </c>
      <c r="AU181" s="20"/>
      <c r="AV181" s="20"/>
      <c r="AW181" s="20"/>
      <c r="AX181" s="20"/>
      <c r="AY181" s="20"/>
      <c r="AZ181" s="20"/>
      <c r="BA181" s="20"/>
      <c r="BB181" s="20"/>
      <c r="BC181" s="20">
        <f t="shared" si="483"/>
        <v>0</v>
      </c>
      <c r="BD181" s="20">
        <f t="shared" si="484"/>
        <v>0</v>
      </c>
      <c r="BE181" s="20">
        <f t="shared" si="485"/>
        <v>0</v>
      </c>
      <c r="BF181" s="19">
        <f t="shared" si="486"/>
        <v>8243547</v>
      </c>
      <c r="BG181" s="19">
        <f t="shared" si="487"/>
        <v>6115391</v>
      </c>
      <c r="BH181" s="19">
        <f t="shared" si="488"/>
        <v>0</v>
      </c>
      <c r="BI181" s="19">
        <f t="shared" si="489"/>
        <v>0</v>
      </c>
      <c r="BJ181" s="19">
        <f t="shared" si="490"/>
        <v>0</v>
      </c>
      <c r="BK181" s="19">
        <f t="shared" si="491"/>
        <v>2067002</v>
      </c>
      <c r="BL181" s="19">
        <f t="shared" si="491"/>
        <v>61154</v>
      </c>
      <c r="BM181" s="20">
        <f t="shared" si="492"/>
        <v>0</v>
      </c>
      <c r="BN181" s="20">
        <f t="shared" si="493"/>
        <v>12.678599999999999</v>
      </c>
      <c r="BO181" s="20">
        <f t="shared" si="494"/>
        <v>12.678599999999999</v>
      </c>
      <c r="BP181" s="20">
        <f t="shared" si="494"/>
        <v>0</v>
      </c>
    </row>
    <row r="182" spans="1:68" outlineLevel="2">
      <c r="A182" s="16">
        <v>1456</v>
      </c>
      <c r="B182" s="13">
        <v>600023427</v>
      </c>
      <c r="C182" s="17">
        <v>46749799</v>
      </c>
      <c r="D182" s="18" t="s">
        <v>135</v>
      </c>
      <c r="E182" s="13">
        <v>3143</v>
      </c>
      <c r="F182" s="13" t="s">
        <v>132</v>
      </c>
      <c r="G182" s="13" t="s">
        <v>44</v>
      </c>
      <c r="H182" s="19">
        <v>2891232</v>
      </c>
      <c r="I182" s="19">
        <v>2144831</v>
      </c>
      <c r="J182" s="19">
        <v>0</v>
      </c>
      <c r="K182" s="19">
        <v>0</v>
      </c>
      <c r="L182" s="19">
        <v>0</v>
      </c>
      <c r="M182" s="19">
        <v>724953</v>
      </c>
      <c r="N182" s="19">
        <v>21448</v>
      </c>
      <c r="O182" s="19">
        <v>0</v>
      </c>
      <c r="P182" s="20">
        <v>5.8333000000000004</v>
      </c>
      <c r="Q182" s="20">
        <v>5.8333000000000004</v>
      </c>
      <c r="R182" s="20">
        <v>0</v>
      </c>
      <c r="S182" s="19">
        <f>[1]OON!AW182</f>
        <v>0</v>
      </c>
      <c r="T182" s="19"/>
      <c r="U182" s="19"/>
      <c r="V182" s="19"/>
      <c r="W182" s="19"/>
      <c r="X182" s="34"/>
      <c r="Y182" s="34"/>
      <c r="Z182" s="19">
        <f t="shared" si="475"/>
        <v>0</v>
      </c>
      <c r="AA182" s="19">
        <f>[1]OON!AX182*-1</f>
        <v>0</v>
      </c>
      <c r="AB182" s="34"/>
      <c r="AC182" s="34"/>
      <c r="AD182" s="34"/>
      <c r="AE182" s="19">
        <f t="shared" si="476"/>
        <v>0</v>
      </c>
      <c r="AF182" s="19"/>
      <c r="AG182" s="19">
        <f>[1]OON!AW182</f>
        <v>0</v>
      </c>
      <c r="AH182" s="19">
        <f>[1]OON!AR182</f>
        <v>0</v>
      </c>
      <c r="AI182" s="19">
        <f t="shared" si="477"/>
        <v>0</v>
      </c>
      <c r="AJ182" s="19">
        <f>[1]OON!AX182</f>
        <v>0</v>
      </c>
      <c r="AK182" s="19"/>
      <c r="AL182" s="19">
        <f t="shared" si="478"/>
        <v>0</v>
      </c>
      <c r="AM182" s="19">
        <f t="shared" si="479"/>
        <v>0</v>
      </c>
      <c r="AN182" s="19">
        <f t="shared" si="480"/>
        <v>0</v>
      </c>
      <c r="AO182" s="19">
        <f t="shared" si="481"/>
        <v>0</v>
      </c>
      <c r="AP182" s="19"/>
      <c r="AQ182" s="19"/>
      <c r="AR182" s="19"/>
      <c r="AS182" s="19">
        <f t="shared" si="482"/>
        <v>0</v>
      </c>
      <c r="AT182" s="20">
        <f>[1]OON!BB182</f>
        <v>0</v>
      </c>
      <c r="AU182" s="20"/>
      <c r="AV182" s="20"/>
      <c r="AW182" s="20"/>
      <c r="AX182" s="20"/>
      <c r="AY182" s="20"/>
      <c r="AZ182" s="20"/>
      <c r="BA182" s="20"/>
      <c r="BB182" s="20"/>
      <c r="BC182" s="20">
        <f t="shared" si="483"/>
        <v>0</v>
      </c>
      <c r="BD182" s="20">
        <f t="shared" si="484"/>
        <v>0</v>
      </c>
      <c r="BE182" s="20">
        <f t="shared" si="485"/>
        <v>0</v>
      </c>
      <c r="BF182" s="19">
        <f t="shared" si="486"/>
        <v>2891232</v>
      </c>
      <c r="BG182" s="19">
        <f t="shared" si="487"/>
        <v>2144831</v>
      </c>
      <c r="BH182" s="19">
        <f t="shared" si="488"/>
        <v>0</v>
      </c>
      <c r="BI182" s="19">
        <f t="shared" si="489"/>
        <v>0</v>
      </c>
      <c r="BJ182" s="19">
        <f t="shared" si="490"/>
        <v>0</v>
      </c>
      <c r="BK182" s="19">
        <f t="shared" si="491"/>
        <v>724953</v>
      </c>
      <c r="BL182" s="19">
        <f t="shared" si="491"/>
        <v>21448</v>
      </c>
      <c r="BM182" s="20">
        <f t="shared" si="492"/>
        <v>0</v>
      </c>
      <c r="BN182" s="20">
        <f t="shared" si="493"/>
        <v>5.8333000000000004</v>
      </c>
      <c r="BO182" s="20">
        <f t="shared" si="494"/>
        <v>5.8333000000000004</v>
      </c>
      <c r="BP182" s="20">
        <f t="shared" si="494"/>
        <v>0</v>
      </c>
    </row>
    <row r="183" spans="1:68" outlineLevel="2">
      <c r="A183" s="16">
        <v>1456</v>
      </c>
      <c r="B183" s="13">
        <v>600023427</v>
      </c>
      <c r="C183" s="17">
        <v>46749799</v>
      </c>
      <c r="D183" s="18" t="s">
        <v>135</v>
      </c>
      <c r="E183" s="13">
        <v>3143</v>
      </c>
      <c r="F183" s="13" t="s">
        <v>133</v>
      </c>
      <c r="G183" s="13" t="s">
        <v>46</v>
      </c>
      <c r="H183" s="19">
        <v>55325</v>
      </c>
      <c r="I183" s="19">
        <v>0</v>
      </c>
      <c r="J183" s="19">
        <v>39600</v>
      </c>
      <c r="K183" s="19">
        <v>0</v>
      </c>
      <c r="L183" s="19">
        <v>0</v>
      </c>
      <c r="M183" s="19">
        <v>13385</v>
      </c>
      <c r="N183" s="19">
        <v>396</v>
      </c>
      <c r="O183" s="19">
        <v>1944</v>
      </c>
      <c r="P183" s="20">
        <v>0.15</v>
      </c>
      <c r="Q183" s="20">
        <v>0</v>
      </c>
      <c r="R183" s="20">
        <v>0.15</v>
      </c>
      <c r="S183" s="19">
        <f>[1]OON!AW183</f>
        <v>0</v>
      </c>
      <c r="T183" s="19"/>
      <c r="U183" s="19"/>
      <c r="V183" s="19"/>
      <c r="W183" s="19"/>
      <c r="X183" s="19"/>
      <c r="Y183" s="19"/>
      <c r="Z183" s="19">
        <f t="shared" si="475"/>
        <v>0</v>
      </c>
      <c r="AA183" s="19">
        <f>[1]OON!AX183*-1</f>
        <v>0</v>
      </c>
      <c r="AB183" s="19"/>
      <c r="AC183" s="19"/>
      <c r="AD183" s="19"/>
      <c r="AE183" s="19">
        <f t="shared" si="476"/>
        <v>0</v>
      </c>
      <c r="AF183" s="19"/>
      <c r="AG183" s="19">
        <f>[1]OON!AW183</f>
        <v>0</v>
      </c>
      <c r="AH183" s="19">
        <f>[1]OON!AR183</f>
        <v>0</v>
      </c>
      <c r="AI183" s="19">
        <f t="shared" si="477"/>
        <v>0</v>
      </c>
      <c r="AJ183" s="19">
        <f>[1]OON!AX183</f>
        <v>0</v>
      </c>
      <c r="AK183" s="19"/>
      <c r="AL183" s="19">
        <f t="shared" si="478"/>
        <v>0</v>
      </c>
      <c r="AM183" s="19">
        <f t="shared" si="479"/>
        <v>0</v>
      </c>
      <c r="AN183" s="19">
        <f t="shared" si="480"/>
        <v>0</v>
      </c>
      <c r="AO183" s="19">
        <f t="shared" si="481"/>
        <v>0</v>
      </c>
      <c r="AP183" s="19"/>
      <c r="AQ183" s="19"/>
      <c r="AR183" s="19"/>
      <c r="AS183" s="19">
        <f t="shared" si="482"/>
        <v>0</v>
      </c>
      <c r="AT183" s="20"/>
      <c r="AU183" s="20">
        <f>[1]OON!BC183</f>
        <v>0</v>
      </c>
      <c r="AV183" s="20"/>
      <c r="AW183" s="20"/>
      <c r="AX183" s="20"/>
      <c r="AY183" s="20"/>
      <c r="AZ183" s="20"/>
      <c r="BA183" s="20"/>
      <c r="BB183" s="20"/>
      <c r="BC183" s="20">
        <f t="shared" si="483"/>
        <v>0</v>
      </c>
      <c r="BD183" s="20">
        <f t="shared" si="484"/>
        <v>0</v>
      </c>
      <c r="BE183" s="20">
        <f t="shared" si="485"/>
        <v>0</v>
      </c>
      <c r="BF183" s="19">
        <f t="shared" si="486"/>
        <v>55325</v>
      </c>
      <c r="BG183" s="19">
        <f t="shared" si="487"/>
        <v>0</v>
      </c>
      <c r="BH183" s="19">
        <f t="shared" si="488"/>
        <v>39600</v>
      </c>
      <c r="BI183" s="19">
        <f t="shared" si="489"/>
        <v>0</v>
      </c>
      <c r="BJ183" s="19">
        <f t="shared" si="490"/>
        <v>0</v>
      </c>
      <c r="BK183" s="19">
        <f t="shared" si="491"/>
        <v>13385</v>
      </c>
      <c r="BL183" s="19">
        <f t="shared" si="491"/>
        <v>396</v>
      </c>
      <c r="BM183" s="20">
        <f t="shared" si="492"/>
        <v>1944</v>
      </c>
      <c r="BN183" s="20">
        <f t="shared" si="493"/>
        <v>0.15</v>
      </c>
      <c r="BO183" s="20">
        <f t="shared" si="494"/>
        <v>0</v>
      </c>
      <c r="BP183" s="20">
        <f t="shared" si="494"/>
        <v>0.15</v>
      </c>
    </row>
    <row r="184" spans="1:68" outlineLevel="2">
      <c r="A184" s="16">
        <v>1456</v>
      </c>
      <c r="B184" s="13">
        <v>600023427</v>
      </c>
      <c r="C184" s="17">
        <v>46749799</v>
      </c>
      <c r="D184" s="18" t="s">
        <v>135</v>
      </c>
      <c r="E184" s="13">
        <v>3146</v>
      </c>
      <c r="F184" s="13" t="s">
        <v>136</v>
      </c>
      <c r="G184" s="13" t="s">
        <v>46</v>
      </c>
      <c r="H184" s="19">
        <v>3261768</v>
      </c>
      <c r="I184" s="19">
        <v>2255443</v>
      </c>
      <c r="J184" s="19">
        <v>162662</v>
      </c>
      <c r="K184" s="19">
        <v>0</v>
      </c>
      <c r="L184" s="19">
        <v>0</v>
      </c>
      <c r="M184" s="19">
        <v>817319</v>
      </c>
      <c r="N184" s="19">
        <v>24181</v>
      </c>
      <c r="O184" s="19">
        <v>2163</v>
      </c>
      <c r="P184" s="20">
        <v>3.87</v>
      </c>
      <c r="Q184" s="20">
        <v>3.46</v>
      </c>
      <c r="R184" s="20">
        <v>0.41</v>
      </c>
      <c r="S184" s="19">
        <f>[1]OON!AW184</f>
        <v>0</v>
      </c>
      <c r="T184" s="19"/>
      <c r="U184" s="19"/>
      <c r="V184" s="19"/>
      <c r="W184" s="19"/>
      <c r="X184" s="19"/>
      <c r="Y184" s="19"/>
      <c r="Z184" s="19">
        <f t="shared" si="475"/>
        <v>0</v>
      </c>
      <c r="AA184" s="19">
        <f>[1]OON!AX184*-1</f>
        <v>0</v>
      </c>
      <c r="AB184" s="19"/>
      <c r="AC184" s="19"/>
      <c r="AD184" s="19"/>
      <c r="AE184" s="19">
        <f t="shared" si="476"/>
        <v>0</v>
      </c>
      <c r="AF184" s="19"/>
      <c r="AG184" s="19">
        <f>[1]OON!AW184</f>
        <v>0</v>
      </c>
      <c r="AH184" s="19">
        <f>[1]OON!AR184</f>
        <v>0</v>
      </c>
      <c r="AI184" s="19">
        <f t="shared" si="477"/>
        <v>0</v>
      </c>
      <c r="AJ184" s="19">
        <f>[1]OON!AX184</f>
        <v>0</v>
      </c>
      <c r="AK184" s="19"/>
      <c r="AL184" s="19">
        <f t="shared" si="478"/>
        <v>0</v>
      </c>
      <c r="AM184" s="19">
        <f t="shared" si="479"/>
        <v>0</v>
      </c>
      <c r="AN184" s="19">
        <f t="shared" si="480"/>
        <v>0</v>
      </c>
      <c r="AO184" s="19">
        <f t="shared" si="481"/>
        <v>0</v>
      </c>
      <c r="AP184" s="19"/>
      <c r="AQ184" s="19"/>
      <c r="AR184" s="19"/>
      <c r="AS184" s="19">
        <f t="shared" si="482"/>
        <v>0</v>
      </c>
      <c r="AT184" s="20"/>
      <c r="AU184" s="20">
        <f>[1]OON!BC184</f>
        <v>0</v>
      </c>
      <c r="AV184" s="20"/>
      <c r="AW184" s="20"/>
      <c r="AX184" s="20"/>
      <c r="AY184" s="20"/>
      <c r="AZ184" s="20"/>
      <c r="BA184" s="20"/>
      <c r="BB184" s="20"/>
      <c r="BC184" s="20">
        <f t="shared" si="483"/>
        <v>0</v>
      </c>
      <c r="BD184" s="20">
        <f t="shared" si="484"/>
        <v>0</v>
      </c>
      <c r="BE184" s="20">
        <f t="shared" si="485"/>
        <v>0</v>
      </c>
      <c r="BF184" s="19">
        <f t="shared" si="486"/>
        <v>3261768</v>
      </c>
      <c r="BG184" s="19">
        <f t="shared" si="487"/>
        <v>2255443</v>
      </c>
      <c r="BH184" s="19">
        <f t="shared" si="488"/>
        <v>162662</v>
      </c>
      <c r="BI184" s="19">
        <f t="shared" si="489"/>
        <v>0</v>
      </c>
      <c r="BJ184" s="19">
        <f t="shared" si="490"/>
        <v>0</v>
      </c>
      <c r="BK184" s="19">
        <f t="shared" si="491"/>
        <v>817319</v>
      </c>
      <c r="BL184" s="19">
        <f t="shared" si="491"/>
        <v>24181</v>
      </c>
      <c r="BM184" s="20">
        <f t="shared" si="492"/>
        <v>2163</v>
      </c>
      <c r="BN184" s="20">
        <f t="shared" si="493"/>
        <v>3.87</v>
      </c>
      <c r="BO184" s="20">
        <f t="shared" si="494"/>
        <v>3.46</v>
      </c>
      <c r="BP184" s="20">
        <f t="shared" si="494"/>
        <v>0.41</v>
      </c>
    </row>
    <row r="185" spans="1:68" outlineLevel="2">
      <c r="A185" s="16">
        <v>1456</v>
      </c>
      <c r="B185" s="13">
        <v>600023427</v>
      </c>
      <c r="C185" s="17">
        <v>46749799</v>
      </c>
      <c r="D185" s="18" t="s">
        <v>135</v>
      </c>
      <c r="E185" s="13">
        <v>3146</v>
      </c>
      <c r="F185" s="13" t="s">
        <v>136</v>
      </c>
      <c r="G185" s="13" t="s">
        <v>46</v>
      </c>
      <c r="H185" s="19">
        <v>6797991</v>
      </c>
      <c r="I185" s="19">
        <v>4700665</v>
      </c>
      <c r="J185" s="19">
        <v>339011</v>
      </c>
      <c r="K185" s="19">
        <v>0</v>
      </c>
      <c r="L185" s="19">
        <v>0</v>
      </c>
      <c r="M185" s="19">
        <v>1703410</v>
      </c>
      <c r="N185" s="19">
        <v>50397</v>
      </c>
      <c r="O185" s="19">
        <v>4508</v>
      </c>
      <c r="P185" s="20">
        <v>8.06</v>
      </c>
      <c r="Q185" s="20">
        <v>7.2</v>
      </c>
      <c r="R185" s="20">
        <v>0.86</v>
      </c>
      <c r="S185" s="19">
        <f>[1]OON!AW185</f>
        <v>0</v>
      </c>
      <c r="T185" s="19"/>
      <c r="U185" s="19"/>
      <c r="V185" s="19"/>
      <c r="W185" s="19"/>
      <c r="X185" s="19"/>
      <c r="Y185" s="19"/>
      <c r="Z185" s="19">
        <f t="shared" si="475"/>
        <v>0</v>
      </c>
      <c r="AA185" s="19">
        <f>[1]OON!AX185*-1</f>
        <v>0</v>
      </c>
      <c r="AB185" s="19"/>
      <c r="AC185" s="19"/>
      <c r="AD185" s="19"/>
      <c r="AE185" s="19">
        <f t="shared" si="476"/>
        <v>0</v>
      </c>
      <c r="AF185" s="19"/>
      <c r="AG185" s="19">
        <f>[1]OON!AW185</f>
        <v>0</v>
      </c>
      <c r="AH185" s="19">
        <f>[1]OON!AR185</f>
        <v>0</v>
      </c>
      <c r="AI185" s="19">
        <f t="shared" si="477"/>
        <v>0</v>
      </c>
      <c r="AJ185" s="19">
        <f>[1]OON!AX185</f>
        <v>0</v>
      </c>
      <c r="AK185" s="19"/>
      <c r="AL185" s="19">
        <f t="shared" si="478"/>
        <v>0</v>
      </c>
      <c r="AM185" s="19">
        <f t="shared" si="479"/>
        <v>0</v>
      </c>
      <c r="AN185" s="19">
        <f t="shared" si="480"/>
        <v>0</v>
      </c>
      <c r="AO185" s="19">
        <f t="shared" si="481"/>
        <v>0</v>
      </c>
      <c r="AP185" s="19"/>
      <c r="AQ185" s="19"/>
      <c r="AR185" s="19"/>
      <c r="AS185" s="19">
        <f t="shared" si="482"/>
        <v>0</v>
      </c>
      <c r="AT185" s="20">
        <f>[1]OON!BB185</f>
        <v>0</v>
      </c>
      <c r="AU185" s="20">
        <f>[1]OON!BC185</f>
        <v>0</v>
      </c>
      <c r="AV185" s="20"/>
      <c r="AW185" s="20"/>
      <c r="AX185" s="20"/>
      <c r="AY185" s="20"/>
      <c r="AZ185" s="20"/>
      <c r="BA185" s="20"/>
      <c r="BB185" s="20"/>
      <c r="BC185" s="20">
        <f t="shared" si="483"/>
        <v>0</v>
      </c>
      <c r="BD185" s="20">
        <f t="shared" si="484"/>
        <v>0</v>
      </c>
      <c r="BE185" s="20">
        <f t="shared" si="485"/>
        <v>0</v>
      </c>
      <c r="BF185" s="19">
        <f t="shared" si="486"/>
        <v>6797991</v>
      </c>
      <c r="BG185" s="19">
        <f t="shared" si="487"/>
        <v>4700665</v>
      </c>
      <c r="BH185" s="19">
        <f t="shared" si="488"/>
        <v>339011</v>
      </c>
      <c r="BI185" s="19">
        <f t="shared" si="489"/>
        <v>0</v>
      </c>
      <c r="BJ185" s="19">
        <f t="shared" si="490"/>
        <v>0</v>
      </c>
      <c r="BK185" s="19">
        <f t="shared" si="491"/>
        <v>1703410</v>
      </c>
      <c r="BL185" s="19">
        <f t="shared" si="491"/>
        <v>50397</v>
      </c>
      <c r="BM185" s="20">
        <f t="shared" si="492"/>
        <v>4508</v>
      </c>
      <c r="BN185" s="20">
        <f t="shared" si="493"/>
        <v>8.06</v>
      </c>
      <c r="BO185" s="20">
        <f t="shared" si="494"/>
        <v>7.2</v>
      </c>
      <c r="BP185" s="20">
        <f t="shared" si="494"/>
        <v>0.86</v>
      </c>
    </row>
    <row r="186" spans="1:68" outlineLevel="1">
      <c r="A186" s="22"/>
      <c r="B186" s="23"/>
      <c r="C186" s="24"/>
      <c r="D186" s="25" t="s">
        <v>137</v>
      </c>
      <c r="E186" s="23"/>
      <c r="F186" s="23"/>
      <c r="G186" s="23"/>
      <c r="H186" s="27">
        <v>118500567</v>
      </c>
      <c r="I186" s="27">
        <v>83975718</v>
      </c>
      <c r="J186" s="27">
        <v>3221238</v>
      </c>
      <c r="K186" s="27">
        <v>0</v>
      </c>
      <c r="L186" s="27">
        <v>420000</v>
      </c>
      <c r="M186" s="27">
        <v>29614530</v>
      </c>
      <c r="N186" s="27">
        <v>871970</v>
      </c>
      <c r="O186" s="27">
        <v>397111</v>
      </c>
      <c r="P186" s="28">
        <v>157.70189999999999</v>
      </c>
      <c r="Q186" s="28">
        <v>147.70510000000002</v>
      </c>
      <c r="R186" s="28">
        <v>9.9968000000000021</v>
      </c>
      <c r="S186" s="27">
        <f t="shared" ref="S186:AM186" si="495">SUM(S175:S185)</f>
        <v>0</v>
      </c>
      <c r="T186" s="27">
        <f t="shared" si="495"/>
        <v>0</v>
      </c>
      <c r="U186" s="27">
        <f t="shared" si="495"/>
        <v>0</v>
      </c>
      <c r="V186" s="27">
        <f t="shared" si="495"/>
        <v>0</v>
      </c>
      <c r="W186" s="27">
        <f t="shared" si="495"/>
        <v>0</v>
      </c>
      <c r="X186" s="27">
        <f t="shared" si="495"/>
        <v>0</v>
      </c>
      <c r="Y186" s="27">
        <f t="shared" si="495"/>
        <v>0</v>
      </c>
      <c r="Z186" s="27">
        <f t="shared" si="495"/>
        <v>0</v>
      </c>
      <c r="AA186" s="27">
        <f t="shared" si="495"/>
        <v>0</v>
      </c>
      <c r="AB186" s="27">
        <f t="shared" si="495"/>
        <v>0</v>
      </c>
      <c r="AC186" s="27">
        <f t="shared" si="495"/>
        <v>0</v>
      </c>
      <c r="AD186" s="27">
        <f t="shared" si="495"/>
        <v>0</v>
      </c>
      <c r="AE186" s="27">
        <f t="shared" si="495"/>
        <v>0</v>
      </c>
      <c r="AF186" s="27">
        <f t="shared" si="495"/>
        <v>0</v>
      </c>
      <c r="AG186" s="27">
        <f t="shared" si="495"/>
        <v>0</v>
      </c>
      <c r="AH186" s="27">
        <f t="shared" si="495"/>
        <v>0</v>
      </c>
      <c r="AI186" s="27">
        <f t="shared" si="495"/>
        <v>0</v>
      </c>
      <c r="AJ186" s="27">
        <f t="shared" si="495"/>
        <v>0</v>
      </c>
      <c r="AK186" s="27">
        <f t="shared" si="495"/>
        <v>0</v>
      </c>
      <c r="AL186" s="27">
        <f t="shared" si="495"/>
        <v>0</v>
      </c>
      <c r="AM186" s="27">
        <f t="shared" si="495"/>
        <v>0</v>
      </c>
      <c r="AN186" s="27">
        <f t="shared" ref="AN186:BP186" si="496">SUM(AN175:AN185)</f>
        <v>0</v>
      </c>
      <c r="AO186" s="27">
        <f t="shared" si="496"/>
        <v>0</v>
      </c>
      <c r="AP186" s="27">
        <f t="shared" si="496"/>
        <v>0</v>
      </c>
      <c r="AQ186" s="27">
        <f t="shared" si="496"/>
        <v>0</v>
      </c>
      <c r="AR186" s="27">
        <f t="shared" si="496"/>
        <v>0</v>
      </c>
      <c r="AS186" s="27">
        <f t="shared" si="496"/>
        <v>0</v>
      </c>
      <c r="AT186" s="28">
        <f t="shared" si="496"/>
        <v>0</v>
      </c>
      <c r="AU186" s="28">
        <f t="shared" si="496"/>
        <v>0</v>
      </c>
      <c r="AV186" s="28">
        <f t="shared" si="496"/>
        <v>0</v>
      </c>
      <c r="AW186" s="28">
        <f t="shared" si="496"/>
        <v>0</v>
      </c>
      <c r="AX186" s="28">
        <f t="shared" si="496"/>
        <v>0</v>
      </c>
      <c r="AY186" s="28">
        <f t="shared" si="496"/>
        <v>0</v>
      </c>
      <c r="AZ186" s="28">
        <f t="shared" si="496"/>
        <v>0</v>
      </c>
      <c r="BA186" s="28">
        <f t="shared" si="496"/>
        <v>0</v>
      </c>
      <c r="BB186" s="28">
        <f t="shared" si="496"/>
        <v>0</v>
      </c>
      <c r="BC186" s="28">
        <f t="shared" si="496"/>
        <v>0</v>
      </c>
      <c r="BD186" s="28">
        <f t="shared" si="496"/>
        <v>0</v>
      </c>
      <c r="BE186" s="28">
        <f t="shared" si="496"/>
        <v>0</v>
      </c>
      <c r="BF186" s="27">
        <f t="shared" si="496"/>
        <v>118500567</v>
      </c>
      <c r="BG186" s="27">
        <f t="shared" si="496"/>
        <v>83975718</v>
      </c>
      <c r="BH186" s="27">
        <f t="shared" si="496"/>
        <v>3221238</v>
      </c>
      <c r="BI186" s="27">
        <f t="shared" si="496"/>
        <v>0</v>
      </c>
      <c r="BJ186" s="27">
        <f t="shared" si="496"/>
        <v>420000</v>
      </c>
      <c r="BK186" s="27">
        <f t="shared" si="496"/>
        <v>29614530</v>
      </c>
      <c r="BL186" s="28">
        <f t="shared" si="496"/>
        <v>871970</v>
      </c>
      <c r="BM186" s="28">
        <f t="shared" si="496"/>
        <v>397111</v>
      </c>
      <c r="BN186" s="28">
        <f t="shared" si="496"/>
        <v>157.70189999999999</v>
      </c>
      <c r="BO186" s="28">
        <f t="shared" si="496"/>
        <v>147.70510000000002</v>
      </c>
      <c r="BP186" s="28">
        <f t="shared" si="496"/>
        <v>9.9968000000000021</v>
      </c>
    </row>
    <row r="187" spans="1:68" outlineLevel="2">
      <c r="A187" s="29">
        <v>1457</v>
      </c>
      <c r="B187" s="30">
        <v>600023389</v>
      </c>
      <c r="C187" s="31">
        <v>60254190</v>
      </c>
      <c r="D187" s="32" t="s">
        <v>138</v>
      </c>
      <c r="E187" s="33">
        <v>3114</v>
      </c>
      <c r="F187" s="33" t="s">
        <v>129</v>
      </c>
      <c r="G187" s="33" t="s">
        <v>44</v>
      </c>
      <c r="H187" s="34">
        <v>27689433</v>
      </c>
      <c r="I187" s="34">
        <v>18632620</v>
      </c>
      <c r="J187" s="34">
        <v>1688004</v>
      </c>
      <c r="K187" s="34">
        <v>15000</v>
      </c>
      <c r="L187" s="34">
        <v>35000</v>
      </c>
      <c r="M187" s="34">
        <v>6885272</v>
      </c>
      <c r="N187" s="34">
        <v>203207</v>
      </c>
      <c r="O187" s="34">
        <v>230330</v>
      </c>
      <c r="P187" s="35">
        <v>30.282999999999994</v>
      </c>
      <c r="Q187" s="35">
        <v>25.166299999999996</v>
      </c>
      <c r="R187" s="35">
        <v>5.1166999999999998</v>
      </c>
      <c r="S187" s="19">
        <f>[1]OON!AW187</f>
        <v>0</v>
      </c>
      <c r="T187" s="52"/>
      <c r="U187" s="52"/>
      <c r="V187" s="52"/>
      <c r="W187" s="52"/>
      <c r="X187" s="52"/>
      <c r="Y187" s="52"/>
      <c r="Z187" s="34">
        <f t="shared" ref="Z187:Z194" si="497">SUM(S187:Y187)</f>
        <v>0</v>
      </c>
      <c r="AA187" s="19">
        <f>[1]OON!AX187*-1</f>
        <v>0</v>
      </c>
      <c r="AB187" s="52"/>
      <c r="AC187" s="52"/>
      <c r="AD187" s="52"/>
      <c r="AE187" s="34">
        <f t="shared" ref="AE187:AE194" si="498">SUM(AA187:AD187)</f>
        <v>0</v>
      </c>
      <c r="AF187" s="19"/>
      <c r="AG187" s="19">
        <f>[1]OON!AW187</f>
        <v>0</v>
      </c>
      <c r="AH187" s="19">
        <f>[1]OON!AR187</f>
        <v>0</v>
      </c>
      <c r="AI187" s="34">
        <f t="shared" ref="AI187:AI194" si="499">SUM(AF187:AH187)</f>
        <v>0</v>
      </c>
      <c r="AJ187" s="19">
        <f>[1]OON!AX187</f>
        <v>0</v>
      </c>
      <c r="AK187" s="19"/>
      <c r="AL187" s="34">
        <f t="shared" ref="AL187:AL194" si="500">SUM(AJ187:AK187)</f>
        <v>0</v>
      </c>
      <c r="AM187" s="34">
        <f t="shared" ref="AM187:AM194" si="501">Z187+AE187+AI187+AL187</f>
        <v>0</v>
      </c>
      <c r="AN187" s="19">
        <f t="shared" ref="AN187:AN194" si="502">ROUND((Z187+AE187+AF187+AG187+AJ187)*33.8%,0)</f>
        <v>0</v>
      </c>
      <c r="AO187" s="34">
        <f t="shared" ref="AO187:AO194" si="503">ROUND((Z187+AE187)*1%,0)</f>
        <v>0</v>
      </c>
      <c r="AP187" s="52"/>
      <c r="AQ187" s="52"/>
      <c r="AR187" s="52"/>
      <c r="AS187" s="34">
        <f t="shared" ref="AS187:AS194" si="504">AP187+AQ187+AR187</f>
        <v>0</v>
      </c>
      <c r="AT187" s="20">
        <f>[1]OON!BB187</f>
        <v>0</v>
      </c>
      <c r="AU187" s="20">
        <f>[1]OON!BC187</f>
        <v>0</v>
      </c>
      <c r="AV187" s="35"/>
      <c r="AW187" s="35"/>
      <c r="AX187" s="35"/>
      <c r="AY187" s="35"/>
      <c r="AZ187" s="35"/>
      <c r="BA187" s="35"/>
      <c r="BB187" s="35"/>
      <c r="BC187" s="35">
        <f t="shared" ref="BC187:BC194" si="505">AT187+AV187+AW187+AZ187+BB187+AX187</f>
        <v>0</v>
      </c>
      <c r="BD187" s="35">
        <f t="shared" ref="BD187:BD194" si="506">AU187+BA187+AY187</f>
        <v>0</v>
      </c>
      <c r="BE187" s="35">
        <f t="shared" ref="BE187:BE194" si="507">BC187+BD187</f>
        <v>0</v>
      </c>
      <c r="BF187" s="19">
        <f t="shared" ref="BF187:BF194" si="508">BG187+BH187+BI187+BJ187+BK187+BL187+BM187</f>
        <v>27689433</v>
      </c>
      <c r="BG187" s="19">
        <f t="shared" ref="BG187:BG194" si="509">I187+Z187</f>
        <v>18632620</v>
      </c>
      <c r="BH187" s="19">
        <f t="shared" ref="BH187:BH194" si="510">J187+AE187</f>
        <v>1688004</v>
      </c>
      <c r="BI187" s="19">
        <f t="shared" ref="BI187:BI194" si="511">K187+AI187</f>
        <v>15000</v>
      </c>
      <c r="BJ187" s="19">
        <f t="shared" ref="BJ187:BJ194" si="512">L187+AL187</f>
        <v>35000</v>
      </c>
      <c r="BK187" s="19">
        <f t="shared" ref="BK187:BL194" si="513">M187+AN187</f>
        <v>6885272</v>
      </c>
      <c r="BL187" s="19">
        <f t="shared" si="513"/>
        <v>203207</v>
      </c>
      <c r="BM187" s="20">
        <f t="shared" ref="BM187:BM194" si="514">O187+AS187</f>
        <v>230330</v>
      </c>
      <c r="BN187" s="20">
        <f t="shared" ref="BN187:BN194" si="515">BO187+BP187</f>
        <v>30.282999999999994</v>
      </c>
      <c r="BO187" s="20">
        <f t="shared" ref="BO187:BP194" si="516">Q187+BC187</f>
        <v>25.166299999999996</v>
      </c>
      <c r="BP187" s="20">
        <f t="shared" si="516"/>
        <v>5.1166999999999998</v>
      </c>
    </row>
    <row r="188" spans="1:68" outlineLevel="2">
      <c r="A188" s="16">
        <v>1457</v>
      </c>
      <c r="B188" s="13">
        <v>600023389</v>
      </c>
      <c r="C188" s="17">
        <v>60254190</v>
      </c>
      <c r="D188" s="18" t="s">
        <v>138</v>
      </c>
      <c r="E188" s="13">
        <v>3114</v>
      </c>
      <c r="F188" s="13" t="s">
        <v>130</v>
      </c>
      <c r="G188" s="17" t="s">
        <v>44</v>
      </c>
      <c r="H188" s="19">
        <v>6966748</v>
      </c>
      <c r="I188" s="19">
        <v>5163248</v>
      </c>
      <c r="J188" s="19">
        <v>0</v>
      </c>
      <c r="K188" s="19">
        <v>5000</v>
      </c>
      <c r="L188" s="19">
        <v>0</v>
      </c>
      <c r="M188" s="19">
        <v>1746868</v>
      </c>
      <c r="N188" s="19">
        <v>51632</v>
      </c>
      <c r="O188" s="19">
        <v>0</v>
      </c>
      <c r="P188" s="20">
        <v>12.202500000000001</v>
      </c>
      <c r="Q188" s="20">
        <v>12.202500000000001</v>
      </c>
      <c r="R188" s="20">
        <v>0</v>
      </c>
      <c r="S188" s="19">
        <f>[1]OON!AW188</f>
        <v>0</v>
      </c>
      <c r="T188" s="50"/>
      <c r="U188" s="50"/>
      <c r="V188" s="50"/>
      <c r="W188" s="50"/>
      <c r="X188" s="50"/>
      <c r="Y188" s="50"/>
      <c r="Z188" s="19">
        <f t="shared" si="497"/>
        <v>0</v>
      </c>
      <c r="AA188" s="19">
        <f>[1]OON!AX188*-1</f>
        <v>0</v>
      </c>
      <c r="AB188" s="50"/>
      <c r="AC188" s="50"/>
      <c r="AD188" s="50"/>
      <c r="AE188" s="19">
        <f t="shared" si="498"/>
        <v>0</v>
      </c>
      <c r="AF188" s="19"/>
      <c r="AG188" s="19">
        <f>[1]OON!AW188</f>
        <v>0</v>
      </c>
      <c r="AH188" s="19">
        <f>[1]OON!AR188</f>
        <v>0</v>
      </c>
      <c r="AI188" s="19">
        <f t="shared" si="499"/>
        <v>0</v>
      </c>
      <c r="AJ188" s="19">
        <f>[1]OON!AX188</f>
        <v>0</v>
      </c>
      <c r="AK188" s="19"/>
      <c r="AL188" s="19">
        <f t="shared" si="500"/>
        <v>0</v>
      </c>
      <c r="AM188" s="19">
        <f t="shared" si="501"/>
        <v>0</v>
      </c>
      <c r="AN188" s="19">
        <f t="shared" si="502"/>
        <v>0</v>
      </c>
      <c r="AO188" s="19">
        <f t="shared" si="503"/>
        <v>0</v>
      </c>
      <c r="AP188" s="50"/>
      <c r="AQ188" s="50"/>
      <c r="AR188" s="50"/>
      <c r="AS188" s="19">
        <f t="shared" si="504"/>
        <v>0</v>
      </c>
      <c r="AT188" s="20">
        <f>[1]OON!BB188</f>
        <v>0</v>
      </c>
      <c r="AU188" s="20">
        <f>[1]OON!BC188</f>
        <v>0</v>
      </c>
      <c r="AV188" s="20"/>
      <c r="AW188" s="20"/>
      <c r="AX188" s="20"/>
      <c r="AY188" s="20"/>
      <c r="AZ188" s="20"/>
      <c r="BA188" s="20"/>
      <c r="BB188" s="20"/>
      <c r="BC188" s="20">
        <f t="shared" si="505"/>
        <v>0</v>
      </c>
      <c r="BD188" s="20">
        <f t="shared" si="506"/>
        <v>0</v>
      </c>
      <c r="BE188" s="20">
        <f t="shared" si="507"/>
        <v>0</v>
      </c>
      <c r="BF188" s="19">
        <f t="shared" si="508"/>
        <v>6966748</v>
      </c>
      <c r="BG188" s="19">
        <f t="shared" si="509"/>
        <v>5163248</v>
      </c>
      <c r="BH188" s="19">
        <f t="shared" si="510"/>
        <v>0</v>
      </c>
      <c r="BI188" s="19">
        <f t="shared" si="511"/>
        <v>5000</v>
      </c>
      <c r="BJ188" s="19">
        <f t="shared" si="512"/>
        <v>0</v>
      </c>
      <c r="BK188" s="19">
        <f t="shared" si="513"/>
        <v>1746868</v>
      </c>
      <c r="BL188" s="19">
        <f t="shared" si="513"/>
        <v>51632</v>
      </c>
      <c r="BM188" s="20">
        <f t="shared" si="514"/>
        <v>0</v>
      </c>
      <c r="BN188" s="20">
        <f t="shared" si="515"/>
        <v>12.202500000000001</v>
      </c>
      <c r="BO188" s="20">
        <f t="shared" si="516"/>
        <v>12.202500000000001</v>
      </c>
      <c r="BP188" s="20">
        <f t="shared" si="516"/>
        <v>0</v>
      </c>
    </row>
    <row r="189" spans="1:68" outlineLevel="2">
      <c r="A189" s="16">
        <v>1457</v>
      </c>
      <c r="B189" s="13">
        <v>600023389</v>
      </c>
      <c r="C189" s="17">
        <v>60254190</v>
      </c>
      <c r="D189" s="18" t="s">
        <v>138</v>
      </c>
      <c r="E189" s="13">
        <v>3114</v>
      </c>
      <c r="F189" s="13" t="s">
        <v>45</v>
      </c>
      <c r="G189" s="17" t="s">
        <v>46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20">
        <v>0</v>
      </c>
      <c r="Q189" s="20">
        <v>0</v>
      </c>
      <c r="R189" s="20">
        <v>0</v>
      </c>
      <c r="S189" s="19">
        <f>[1]OON!AW189</f>
        <v>0</v>
      </c>
      <c r="T189" s="50"/>
      <c r="U189" s="50"/>
      <c r="V189" s="50"/>
      <c r="W189" s="50"/>
      <c r="X189" s="50"/>
      <c r="Y189" s="50"/>
      <c r="Z189" s="19">
        <f t="shared" si="497"/>
        <v>0</v>
      </c>
      <c r="AA189" s="19">
        <f>[1]OON!AX189*-1</f>
        <v>0</v>
      </c>
      <c r="AB189" s="50"/>
      <c r="AC189" s="50"/>
      <c r="AD189" s="50"/>
      <c r="AE189" s="19">
        <f t="shared" si="498"/>
        <v>0</v>
      </c>
      <c r="AF189" s="19"/>
      <c r="AG189" s="19">
        <f>[1]OON!AW189</f>
        <v>0</v>
      </c>
      <c r="AH189" s="19">
        <f>[1]OON!AR189</f>
        <v>0</v>
      </c>
      <c r="AI189" s="19">
        <f t="shared" si="499"/>
        <v>0</v>
      </c>
      <c r="AJ189" s="19">
        <f>[1]OON!AX189</f>
        <v>0</v>
      </c>
      <c r="AK189" s="19"/>
      <c r="AL189" s="19">
        <f t="shared" si="500"/>
        <v>0</v>
      </c>
      <c r="AM189" s="19">
        <f t="shared" si="501"/>
        <v>0</v>
      </c>
      <c r="AN189" s="19">
        <f t="shared" si="502"/>
        <v>0</v>
      </c>
      <c r="AO189" s="19">
        <f t="shared" si="503"/>
        <v>0</v>
      </c>
      <c r="AP189" s="50"/>
      <c r="AQ189" s="50"/>
      <c r="AR189" s="50"/>
      <c r="AS189" s="19">
        <f t="shared" si="504"/>
        <v>0</v>
      </c>
      <c r="AT189" s="20"/>
      <c r="AU189" s="20"/>
      <c r="AV189" s="20"/>
      <c r="AW189" s="20"/>
      <c r="AX189" s="20"/>
      <c r="AY189" s="20"/>
      <c r="AZ189" s="20"/>
      <c r="BA189" s="20"/>
      <c r="BB189" s="20"/>
      <c r="BC189" s="20">
        <f t="shared" si="505"/>
        <v>0</v>
      </c>
      <c r="BD189" s="20">
        <f t="shared" si="506"/>
        <v>0</v>
      </c>
      <c r="BE189" s="20">
        <f t="shared" si="507"/>
        <v>0</v>
      </c>
      <c r="BF189" s="19">
        <f t="shared" si="508"/>
        <v>0</v>
      </c>
      <c r="BG189" s="19">
        <f t="shared" si="509"/>
        <v>0</v>
      </c>
      <c r="BH189" s="19">
        <f t="shared" si="510"/>
        <v>0</v>
      </c>
      <c r="BI189" s="19">
        <f t="shared" si="511"/>
        <v>0</v>
      </c>
      <c r="BJ189" s="19">
        <f t="shared" si="512"/>
        <v>0</v>
      </c>
      <c r="BK189" s="19">
        <f t="shared" si="513"/>
        <v>0</v>
      </c>
      <c r="BL189" s="19">
        <f t="shared" si="513"/>
        <v>0</v>
      </c>
      <c r="BM189" s="20">
        <f t="shared" si="514"/>
        <v>0</v>
      </c>
      <c r="BN189" s="20">
        <f t="shared" si="515"/>
        <v>0</v>
      </c>
      <c r="BO189" s="20">
        <f t="shared" si="516"/>
        <v>0</v>
      </c>
      <c r="BP189" s="20">
        <f t="shared" si="516"/>
        <v>0</v>
      </c>
    </row>
    <row r="190" spans="1:68" outlineLevel="2">
      <c r="A190" s="16">
        <v>1457</v>
      </c>
      <c r="B190" s="13">
        <v>600023389</v>
      </c>
      <c r="C190" s="17">
        <v>60254190</v>
      </c>
      <c r="D190" s="18" t="s">
        <v>138</v>
      </c>
      <c r="E190" s="13">
        <v>3141</v>
      </c>
      <c r="F190" s="13" t="s">
        <v>47</v>
      </c>
      <c r="G190" s="13" t="s">
        <v>46</v>
      </c>
      <c r="H190" s="19">
        <v>711046</v>
      </c>
      <c r="I190" s="19">
        <v>0</v>
      </c>
      <c r="J190" s="19">
        <v>509543</v>
      </c>
      <c r="K190" s="19">
        <v>0</v>
      </c>
      <c r="L190" s="19">
        <v>15000</v>
      </c>
      <c r="M190" s="19">
        <v>177296</v>
      </c>
      <c r="N190" s="19">
        <v>5095</v>
      </c>
      <c r="O190" s="19">
        <v>4112</v>
      </c>
      <c r="P190" s="20">
        <v>1.53</v>
      </c>
      <c r="Q190" s="20">
        <v>0</v>
      </c>
      <c r="R190" s="20">
        <v>1.53</v>
      </c>
      <c r="S190" s="19">
        <f>[1]OON!AW190</f>
        <v>0</v>
      </c>
      <c r="T190" s="19"/>
      <c r="U190" s="19"/>
      <c r="V190" s="19"/>
      <c r="W190" s="19"/>
      <c r="X190" s="19"/>
      <c r="Y190" s="19"/>
      <c r="Z190" s="19">
        <f t="shared" si="497"/>
        <v>0</v>
      </c>
      <c r="AA190" s="19">
        <f>[1]OON!AX190*-1</f>
        <v>0</v>
      </c>
      <c r="AB190" s="19"/>
      <c r="AC190" s="19"/>
      <c r="AD190" s="19"/>
      <c r="AE190" s="19">
        <f t="shared" si="498"/>
        <v>0</v>
      </c>
      <c r="AF190" s="19"/>
      <c r="AG190" s="19">
        <f>[1]OON!AW190</f>
        <v>0</v>
      </c>
      <c r="AH190" s="19">
        <f>[1]OON!AR190</f>
        <v>0</v>
      </c>
      <c r="AI190" s="19">
        <f t="shared" si="499"/>
        <v>0</v>
      </c>
      <c r="AJ190" s="19">
        <f>[1]OON!AX190</f>
        <v>0</v>
      </c>
      <c r="AK190" s="19"/>
      <c r="AL190" s="19">
        <f t="shared" si="500"/>
        <v>0</v>
      </c>
      <c r="AM190" s="19">
        <f t="shared" si="501"/>
        <v>0</v>
      </c>
      <c r="AN190" s="19">
        <f t="shared" si="502"/>
        <v>0</v>
      </c>
      <c r="AO190" s="19">
        <f t="shared" si="503"/>
        <v>0</v>
      </c>
      <c r="AP190" s="19"/>
      <c r="AQ190" s="19"/>
      <c r="AR190" s="19"/>
      <c r="AS190" s="19">
        <f t="shared" si="504"/>
        <v>0</v>
      </c>
      <c r="AT190" s="20"/>
      <c r="AU190" s="20">
        <f>[1]OON!BC190</f>
        <v>0</v>
      </c>
      <c r="AV190" s="20"/>
      <c r="AW190" s="20"/>
      <c r="AX190" s="20"/>
      <c r="AY190" s="20"/>
      <c r="AZ190" s="20"/>
      <c r="BA190" s="20"/>
      <c r="BB190" s="20"/>
      <c r="BC190" s="20">
        <f t="shared" si="505"/>
        <v>0</v>
      </c>
      <c r="BD190" s="20">
        <f t="shared" si="506"/>
        <v>0</v>
      </c>
      <c r="BE190" s="20">
        <f t="shared" si="507"/>
        <v>0</v>
      </c>
      <c r="BF190" s="19">
        <f t="shared" si="508"/>
        <v>711046</v>
      </c>
      <c r="BG190" s="19">
        <f t="shared" si="509"/>
        <v>0</v>
      </c>
      <c r="BH190" s="19">
        <f t="shared" si="510"/>
        <v>509543</v>
      </c>
      <c r="BI190" s="19">
        <f t="shared" si="511"/>
        <v>0</v>
      </c>
      <c r="BJ190" s="19">
        <f t="shared" si="512"/>
        <v>15000</v>
      </c>
      <c r="BK190" s="19">
        <f t="shared" si="513"/>
        <v>177296</v>
      </c>
      <c r="BL190" s="19">
        <f t="shared" si="513"/>
        <v>5095</v>
      </c>
      <c r="BM190" s="20">
        <f t="shared" si="514"/>
        <v>4112</v>
      </c>
      <c r="BN190" s="20">
        <f t="shared" si="515"/>
        <v>1.53</v>
      </c>
      <c r="BO190" s="20">
        <f t="shared" si="516"/>
        <v>0</v>
      </c>
      <c r="BP190" s="20">
        <f t="shared" si="516"/>
        <v>1.53</v>
      </c>
    </row>
    <row r="191" spans="1:68" outlineLevel="2">
      <c r="A191" s="16">
        <v>1457</v>
      </c>
      <c r="B191" s="13">
        <v>600023389</v>
      </c>
      <c r="C191" s="17">
        <v>60254190</v>
      </c>
      <c r="D191" s="18" t="s">
        <v>138</v>
      </c>
      <c r="E191" s="13">
        <v>3141</v>
      </c>
      <c r="F191" s="13" t="s">
        <v>47</v>
      </c>
      <c r="G191" s="13" t="s">
        <v>46</v>
      </c>
      <c r="H191" s="19">
        <v>62237</v>
      </c>
      <c r="I191" s="19">
        <v>0</v>
      </c>
      <c r="J191" s="19">
        <v>45846</v>
      </c>
      <c r="K191" s="19">
        <v>0</v>
      </c>
      <c r="L191" s="19">
        <v>0</v>
      </c>
      <c r="M191" s="19">
        <v>15496</v>
      </c>
      <c r="N191" s="19">
        <v>458</v>
      </c>
      <c r="O191" s="19">
        <v>437</v>
      </c>
      <c r="P191" s="20">
        <v>0.14000000000000001</v>
      </c>
      <c r="Q191" s="20">
        <v>0</v>
      </c>
      <c r="R191" s="20">
        <v>0.14000000000000001</v>
      </c>
      <c r="S191" s="19">
        <f>[1]OON!AW191</f>
        <v>0</v>
      </c>
      <c r="T191" s="19"/>
      <c r="U191" s="19"/>
      <c r="V191" s="19"/>
      <c r="W191" s="19"/>
      <c r="X191" s="19"/>
      <c r="Y191" s="19"/>
      <c r="Z191" s="19">
        <f t="shared" si="497"/>
        <v>0</v>
      </c>
      <c r="AA191" s="19">
        <f>[1]OON!AX191*-1</f>
        <v>0</v>
      </c>
      <c r="AB191" s="19"/>
      <c r="AC191" s="19"/>
      <c r="AD191" s="19"/>
      <c r="AE191" s="19">
        <f t="shared" si="498"/>
        <v>0</v>
      </c>
      <c r="AF191" s="19"/>
      <c r="AG191" s="19">
        <f>[1]OON!AW191</f>
        <v>0</v>
      </c>
      <c r="AH191" s="19">
        <f>[1]OON!AR191</f>
        <v>0</v>
      </c>
      <c r="AI191" s="19">
        <f t="shared" si="499"/>
        <v>0</v>
      </c>
      <c r="AJ191" s="19">
        <f>[1]OON!AX191</f>
        <v>0</v>
      </c>
      <c r="AK191" s="19"/>
      <c r="AL191" s="19">
        <f t="shared" si="500"/>
        <v>0</v>
      </c>
      <c r="AM191" s="19">
        <f t="shared" si="501"/>
        <v>0</v>
      </c>
      <c r="AN191" s="19">
        <f t="shared" si="502"/>
        <v>0</v>
      </c>
      <c r="AO191" s="19">
        <f t="shared" si="503"/>
        <v>0</v>
      </c>
      <c r="AP191" s="19"/>
      <c r="AQ191" s="19"/>
      <c r="AR191" s="19"/>
      <c r="AS191" s="19">
        <f t="shared" si="504"/>
        <v>0</v>
      </c>
      <c r="AT191" s="20"/>
      <c r="AU191" s="20">
        <f>[1]OON!BC191</f>
        <v>0</v>
      </c>
      <c r="AV191" s="20"/>
      <c r="AW191" s="20"/>
      <c r="AX191" s="20"/>
      <c r="AY191" s="20"/>
      <c r="AZ191" s="20"/>
      <c r="BA191" s="20"/>
      <c r="BB191" s="20"/>
      <c r="BC191" s="20">
        <f t="shared" si="505"/>
        <v>0</v>
      </c>
      <c r="BD191" s="20">
        <f t="shared" si="506"/>
        <v>0</v>
      </c>
      <c r="BE191" s="20">
        <f t="shared" si="507"/>
        <v>0</v>
      </c>
      <c r="BF191" s="19">
        <f t="shared" si="508"/>
        <v>62237</v>
      </c>
      <c r="BG191" s="19">
        <f t="shared" si="509"/>
        <v>0</v>
      </c>
      <c r="BH191" s="19">
        <f t="shared" si="510"/>
        <v>45846</v>
      </c>
      <c r="BI191" s="19">
        <f t="shared" si="511"/>
        <v>0</v>
      </c>
      <c r="BJ191" s="19">
        <f t="shared" si="512"/>
        <v>0</v>
      </c>
      <c r="BK191" s="19">
        <f t="shared" si="513"/>
        <v>15496</v>
      </c>
      <c r="BL191" s="19">
        <f t="shared" si="513"/>
        <v>458</v>
      </c>
      <c r="BM191" s="20">
        <f t="shared" si="514"/>
        <v>437</v>
      </c>
      <c r="BN191" s="20">
        <f t="shared" si="515"/>
        <v>0.14000000000000001</v>
      </c>
      <c r="BO191" s="20">
        <f t="shared" si="516"/>
        <v>0</v>
      </c>
      <c r="BP191" s="20">
        <f t="shared" si="516"/>
        <v>0.14000000000000001</v>
      </c>
    </row>
    <row r="192" spans="1:68" outlineLevel="2">
      <c r="A192" s="16">
        <v>1457</v>
      </c>
      <c r="B192" s="13">
        <v>600023389</v>
      </c>
      <c r="C192" s="17">
        <v>60254190</v>
      </c>
      <c r="D192" s="18" t="s">
        <v>138</v>
      </c>
      <c r="E192" s="13">
        <v>3143</v>
      </c>
      <c r="F192" s="13" t="s">
        <v>131</v>
      </c>
      <c r="G192" s="17" t="s">
        <v>44</v>
      </c>
      <c r="H192" s="19">
        <v>2075004</v>
      </c>
      <c r="I192" s="19">
        <v>1539321</v>
      </c>
      <c r="J192" s="19">
        <v>0</v>
      </c>
      <c r="K192" s="19">
        <v>0</v>
      </c>
      <c r="L192" s="19">
        <v>0</v>
      </c>
      <c r="M192" s="19">
        <v>520290</v>
      </c>
      <c r="N192" s="19">
        <v>15393</v>
      </c>
      <c r="O192" s="19">
        <v>0</v>
      </c>
      <c r="P192" s="20">
        <v>3.4672000000000001</v>
      </c>
      <c r="Q192" s="20">
        <v>3.4672000000000001</v>
      </c>
      <c r="R192" s="20">
        <v>0</v>
      </c>
      <c r="S192" s="19">
        <f>[1]OON!AW192</f>
        <v>0</v>
      </c>
      <c r="T192" s="50"/>
      <c r="U192" s="50"/>
      <c r="V192" s="50"/>
      <c r="W192" s="50"/>
      <c r="X192" s="50"/>
      <c r="Y192" s="50"/>
      <c r="Z192" s="19">
        <f t="shared" si="497"/>
        <v>0</v>
      </c>
      <c r="AA192" s="19">
        <f>[1]OON!AX192*-1</f>
        <v>0</v>
      </c>
      <c r="AB192" s="50"/>
      <c r="AC192" s="50"/>
      <c r="AD192" s="50"/>
      <c r="AE192" s="19">
        <f t="shared" si="498"/>
        <v>0</v>
      </c>
      <c r="AF192" s="19"/>
      <c r="AG192" s="19">
        <f>[1]OON!AW192</f>
        <v>0</v>
      </c>
      <c r="AH192" s="19">
        <f>[1]OON!AR192</f>
        <v>0</v>
      </c>
      <c r="AI192" s="19">
        <f t="shared" si="499"/>
        <v>0</v>
      </c>
      <c r="AJ192" s="19">
        <f>[1]OON!AX192</f>
        <v>0</v>
      </c>
      <c r="AK192" s="19"/>
      <c r="AL192" s="19">
        <f t="shared" si="500"/>
        <v>0</v>
      </c>
      <c r="AM192" s="19">
        <f t="shared" si="501"/>
        <v>0</v>
      </c>
      <c r="AN192" s="19">
        <f t="shared" si="502"/>
        <v>0</v>
      </c>
      <c r="AO192" s="19">
        <f t="shared" si="503"/>
        <v>0</v>
      </c>
      <c r="AP192" s="50"/>
      <c r="AQ192" s="50"/>
      <c r="AR192" s="50"/>
      <c r="AS192" s="19">
        <f t="shared" si="504"/>
        <v>0</v>
      </c>
      <c r="AT192" s="20">
        <f>[1]OON!BB192</f>
        <v>0</v>
      </c>
      <c r="AU192" s="20"/>
      <c r="AV192" s="20"/>
      <c r="AW192" s="20"/>
      <c r="AX192" s="20"/>
      <c r="AY192" s="20"/>
      <c r="AZ192" s="20"/>
      <c r="BA192" s="20"/>
      <c r="BB192" s="20"/>
      <c r="BC192" s="20">
        <f t="shared" si="505"/>
        <v>0</v>
      </c>
      <c r="BD192" s="20">
        <f t="shared" si="506"/>
        <v>0</v>
      </c>
      <c r="BE192" s="20">
        <f t="shared" si="507"/>
        <v>0</v>
      </c>
      <c r="BF192" s="19">
        <f t="shared" si="508"/>
        <v>2075004</v>
      </c>
      <c r="BG192" s="19">
        <f t="shared" si="509"/>
        <v>1539321</v>
      </c>
      <c r="BH192" s="19">
        <f t="shared" si="510"/>
        <v>0</v>
      </c>
      <c r="BI192" s="19">
        <f t="shared" si="511"/>
        <v>0</v>
      </c>
      <c r="BJ192" s="19">
        <f t="shared" si="512"/>
        <v>0</v>
      </c>
      <c r="BK192" s="19">
        <f t="shared" si="513"/>
        <v>520290</v>
      </c>
      <c r="BL192" s="19">
        <f t="shared" si="513"/>
        <v>15393</v>
      </c>
      <c r="BM192" s="20">
        <f t="shared" si="514"/>
        <v>0</v>
      </c>
      <c r="BN192" s="20">
        <f t="shared" si="515"/>
        <v>3.4672000000000001</v>
      </c>
      <c r="BO192" s="20">
        <f t="shared" si="516"/>
        <v>3.4672000000000001</v>
      </c>
      <c r="BP192" s="20">
        <f t="shared" si="516"/>
        <v>0</v>
      </c>
    </row>
    <row r="193" spans="1:68" outlineLevel="2">
      <c r="A193" s="16">
        <v>1457</v>
      </c>
      <c r="B193" s="13">
        <v>600023389</v>
      </c>
      <c r="C193" s="17">
        <v>60254190</v>
      </c>
      <c r="D193" s="18" t="s">
        <v>138</v>
      </c>
      <c r="E193" s="13">
        <v>3143</v>
      </c>
      <c r="F193" s="13" t="s">
        <v>133</v>
      </c>
      <c r="G193" s="13" t="s">
        <v>46</v>
      </c>
      <c r="H193" s="19">
        <v>24076</v>
      </c>
      <c r="I193" s="19">
        <v>0</v>
      </c>
      <c r="J193" s="19">
        <v>17233</v>
      </c>
      <c r="K193" s="19">
        <v>0</v>
      </c>
      <c r="L193" s="19">
        <v>0</v>
      </c>
      <c r="M193" s="19">
        <v>5825</v>
      </c>
      <c r="N193" s="19">
        <v>172</v>
      </c>
      <c r="O193" s="19">
        <v>846</v>
      </c>
      <c r="P193" s="20">
        <v>7.0000000000000007E-2</v>
      </c>
      <c r="Q193" s="20">
        <v>0</v>
      </c>
      <c r="R193" s="20">
        <v>7.0000000000000007E-2</v>
      </c>
      <c r="S193" s="19">
        <f>[1]OON!AW193</f>
        <v>0</v>
      </c>
      <c r="T193" s="19"/>
      <c r="U193" s="19"/>
      <c r="V193" s="19"/>
      <c r="W193" s="19"/>
      <c r="X193" s="19"/>
      <c r="Y193" s="19"/>
      <c r="Z193" s="19">
        <f t="shared" si="497"/>
        <v>0</v>
      </c>
      <c r="AA193" s="19">
        <f>[1]OON!AX193*-1</f>
        <v>0</v>
      </c>
      <c r="AB193" s="19"/>
      <c r="AC193" s="19"/>
      <c r="AD193" s="19"/>
      <c r="AE193" s="19">
        <f t="shared" si="498"/>
        <v>0</v>
      </c>
      <c r="AF193" s="19"/>
      <c r="AG193" s="19">
        <f>[1]OON!AW193</f>
        <v>0</v>
      </c>
      <c r="AH193" s="19">
        <f>[1]OON!AR193</f>
        <v>0</v>
      </c>
      <c r="AI193" s="19">
        <f t="shared" si="499"/>
        <v>0</v>
      </c>
      <c r="AJ193" s="19">
        <f>[1]OON!AX193</f>
        <v>0</v>
      </c>
      <c r="AK193" s="19"/>
      <c r="AL193" s="19">
        <f t="shared" si="500"/>
        <v>0</v>
      </c>
      <c r="AM193" s="19">
        <f t="shared" si="501"/>
        <v>0</v>
      </c>
      <c r="AN193" s="19">
        <f t="shared" si="502"/>
        <v>0</v>
      </c>
      <c r="AO193" s="19">
        <f t="shared" si="503"/>
        <v>0</v>
      </c>
      <c r="AP193" s="19"/>
      <c r="AQ193" s="19"/>
      <c r="AR193" s="19"/>
      <c r="AS193" s="19">
        <f t="shared" si="504"/>
        <v>0</v>
      </c>
      <c r="AT193" s="20"/>
      <c r="AU193" s="20">
        <f>[1]OON!BC193</f>
        <v>0</v>
      </c>
      <c r="AV193" s="20"/>
      <c r="AW193" s="20"/>
      <c r="AX193" s="20"/>
      <c r="AY193" s="20"/>
      <c r="AZ193" s="20"/>
      <c r="BA193" s="20"/>
      <c r="BB193" s="20"/>
      <c r="BC193" s="20">
        <f t="shared" si="505"/>
        <v>0</v>
      </c>
      <c r="BD193" s="20">
        <f t="shared" si="506"/>
        <v>0</v>
      </c>
      <c r="BE193" s="20">
        <f t="shared" si="507"/>
        <v>0</v>
      </c>
      <c r="BF193" s="19">
        <f t="shared" si="508"/>
        <v>24076</v>
      </c>
      <c r="BG193" s="19">
        <f t="shared" si="509"/>
        <v>0</v>
      </c>
      <c r="BH193" s="19">
        <f t="shared" si="510"/>
        <v>17233</v>
      </c>
      <c r="BI193" s="19">
        <f t="shared" si="511"/>
        <v>0</v>
      </c>
      <c r="BJ193" s="19">
        <f t="shared" si="512"/>
        <v>0</v>
      </c>
      <c r="BK193" s="19">
        <f t="shared" si="513"/>
        <v>5825</v>
      </c>
      <c r="BL193" s="19">
        <f t="shared" si="513"/>
        <v>172</v>
      </c>
      <c r="BM193" s="20">
        <f t="shared" si="514"/>
        <v>846</v>
      </c>
      <c r="BN193" s="20">
        <f t="shared" si="515"/>
        <v>7.0000000000000007E-2</v>
      </c>
      <c r="BO193" s="20">
        <f t="shared" si="516"/>
        <v>0</v>
      </c>
      <c r="BP193" s="20">
        <f t="shared" si="516"/>
        <v>7.0000000000000007E-2</v>
      </c>
    </row>
    <row r="194" spans="1:68" outlineLevel="2">
      <c r="A194" s="16">
        <v>1457</v>
      </c>
      <c r="B194" s="13">
        <v>600023389</v>
      </c>
      <c r="C194" s="17">
        <v>60254190</v>
      </c>
      <c r="D194" s="18" t="s">
        <v>138</v>
      </c>
      <c r="E194" s="21">
        <v>3146</v>
      </c>
      <c r="F194" s="21" t="s">
        <v>136</v>
      </c>
      <c r="G194" s="21" t="s">
        <v>46</v>
      </c>
      <c r="H194" s="19">
        <v>4760706</v>
      </c>
      <c r="I194" s="19">
        <v>3291926</v>
      </c>
      <c r="J194" s="19">
        <v>237413</v>
      </c>
      <c r="K194" s="19">
        <v>0</v>
      </c>
      <c r="L194" s="19">
        <v>0</v>
      </c>
      <c r="M194" s="19">
        <v>1192917</v>
      </c>
      <c r="N194" s="19">
        <v>35293</v>
      </c>
      <c r="O194" s="19">
        <v>3157</v>
      </c>
      <c r="P194" s="20">
        <v>5.64</v>
      </c>
      <c r="Q194" s="20">
        <v>5.04</v>
      </c>
      <c r="R194" s="20">
        <v>0.6</v>
      </c>
      <c r="S194" s="19">
        <f>[1]OON!AW194</f>
        <v>0</v>
      </c>
      <c r="T194" s="50"/>
      <c r="U194" s="50"/>
      <c r="V194" s="50"/>
      <c r="W194" s="50"/>
      <c r="X194" s="50"/>
      <c r="Y194" s="50"/>
      <c r="Z194" s="19">
        <f t="shared" si="497"/>
        <v>0</v>
      </c>
      <c r="AA194" s="19">
        <f>[1]OON!AX194*-1</f>
        <v>0</v>
      </c>
      <c r="AB194" s="50"/>
      <c r="AC194" s="50"/>
      <c r="AD194" s="50"/>
      <c r="AE194" s="19">
        <f t="shared" si="498"/>
        <v>0</v>
      </c>
      <c r="AF194" s="19"/>
      <c r="AG194" s="19">
        <f>[1]OON!AW194</f>
        <v>0</v>
      </c>
      <c r="AH194" s="19">
        <f>[1]OON!AR194</f>
        <v>0</v>
      </c>
      <c r="AI194" s="19">
        <f t="shared" si="499"/>
        <v>0</v>
      </c>
      <c r="AJ194" s="19">
        <f>[1]OON!AX194</f>
        <v>0</v>
      </c>
      <c r="AK194" s="19"/>
      <c r="AL194" s="19">
        <f t="shared" si="500"/>
        <v>0</v>
      </c>
      <c r="AM194" s="19">
        <f t="shared" si="501"/>
        <v>0</v>
      </c>
      <c r="AN194" s="19">
        <f t="shared" si="502"/>
        <v>0</v>
      </c>
      <c r="AO194" s="19">
        <f t="shared" si="503"/>
        <v>0</v>
      </c>
      <c r="AP194" s="50"/>
      <c r="AQ194" s="50"/>
      <c r="AR194" s="50"/>
      <c r="AS194" s="19">
        <f t="shared" si="504"/>
        <v>0</v>
      </c>
      <c r="AT194" s="20">
        <f>[1]OON!BB194</f>
        <v>0</v>
      </c>
      <c r="AU194" s="20">
        <f>[1]OON!BC194</f>
        <v>0</v>
      </c>
      <c r="AV194" s="20"/>
      <c r="AW194" s="20"/>
      <c r="AX194" s="20"/>
      <c r="AY194" s="20"/>
      <c r="AZ194" s="20"/>
      <c r="BA194" s="20"/>
      <c r="BB194" s="20"/>
      <c r="BC194" s="20">
        <f t="shared" si="505"/>
        <v>0</v>
      </c>
      <c r="BD194" s="20">
        <f t="shared" si="506"/>
        <v>0</v>
      </c>
      <c r="BE194" s="20">
        <f t="shared" si="507"/>
        <v>0</v>
      </c>
      <c r="BF194" s="19">
        <f t="shared" si="508"/>
        <v>4760706</v>
      </c>
      <c r="BG194" s="19">
        <f t="shared" si="509"/>
        <v>3291926</v>
      </c>
      <c r="BH194" s="19">
        <f t="shared" si="510"/>
        <v>237413</v>
      </c>
      <c r="BI194" s="19">
        <f t="shared" si="511"/>
        <v>0</v>
      </c>
      <c r="BJ194" s="19">
        <f t="shared" si="512"/>
        <v>0</v>
      </c>
      <c r="BK194" s="19">
        <f t="shared" si="513"/>
        <v>1192917</v>
      </c>
      <c r="BL194" s="19">
        <f t="shared" si="513"/>
        <v>35293</v>
      </c>
      <c r="BM194" s="20">
        <f t="shared" si="514"/>
        <v>3157</v>
      </c>
      <c r="BN194" s="20">
        <f t="shared" si="515"/>
        <v>5.64</v>
      </c>
      <c r="BO194" s="20">
        <f t="shared" si="516"/>
        <v>5.04</v>
      </c>
      <c r="BP194" s="20">
        <f t="shared" si="516"/>
        <v>0.6</v>
      </c>
    </row>
    <row r="195" spans="1:68" outlineLevel="1">
      <c r="A195" s="22"/>
      <c r="B195" s="23"/>
      <c r="C195" s="24"/>
      <c r="D195" s="25" t="s">
        <v>139</v>
      </c>
      <c r="E195" s="26"/>
      <c r="F195" s="26"/>
      <c r="G195" s="26"/>
      <c r="H195" s="27">
        <v>42289250</v>
      </c>
      <c r="I195" s="27">
        <v>28627115</v>
      </c>
      <c r="J195" s="27">
        <v>2498039</v>
      </c>
      <c r="K195" s="27">
        <v>20000</v>
      </c>
      <c r="L195" s="27">
        <v>50000</v>
      </c>
      <c r="M195" s="27">
        <v>10543964</v>
      </c>
      <c r="N195" s="27">
        <v>311250</v>
      </c>
      <c r="O195" s="27">
        <v>238882</v>
      </c>
      <c r="P195" s="28">
        <v>53.332699999999996</v>
      </c>
      <c r="Q195" s="28">
        <v>45.875999999999991</v>
      </c>
      <c r="R195" s="28">
        <v>7.4566999999999997</v>
      </c>
      <c r="S195" s="27">
        <f t="shared" ref="S195:AM195" si="517">SUM(S187:S194)</f>
        <v>0</v>
      </c>
      <c r="T195" s="51">
        <f t="shared" si="517"/>
        <v>0</v>
      </c>
      <c r="U195" s="51">
        <f t="shared" si="517"/>
        <v>0</v>
      </c>
      <c r="V195" s="51">
        <f t="shared" si="517"/>
        <v>0</v>
      </c>
      <c r="W195" s="51">
        <f t="shared" si="517"/>
        <v>0</v>
      </c>
      <c r="X195" s="51">
        <f t="shared" si="517"/>
        <v>0</v>
      </c>
      <c r="Y195" s="51">
        <f t="shared" si="517"/>
        <v>0</v>
      </c>
      <c r="Z195" s="27">
        <f t="shared" si="517"/>
        <v>0</v>
      </c>
      <c r="AA195" s="51">
        <f t="shared" si="517"/>
        <v>0</v>
      </c>
      <c r="AB195" s="51">
        <f t="shared" si="517"/>
        <v>0</v>
      </c>
      <c r="AC195" s="51">
        <f t="shared" si="517"/>
        <v>0</v>
      </c>
      <c r="AD195" s="51">
        <f t="shared" si="517"/>
        <v>0</v>
      </c>
      <c r="AE195" s="27">
        <f t="shared" si="517"/>
        <v>0</v>
      </c>
      <c r="AF195" s="27">
        <f t="shared" si="517"/>
        <v>0</v>
      </c>
      <c r="AG195" s="27">
        <f t="shared" si="517"/>
        <v>0</v>
      </c>
      <c r="AH195" s="27">
        <f t="shared" si="517"/>
        <v>0</v>
      </c>
      <c r="AI195" s="27">
        <f t="shared" si="517"/>
        <v>0</v>
      </c>
      <c r="AJ195" s="27">
        <f t="shared" si="517"/>
        <v>0</v>
      </c>
      <c r="AK195" s="27">
        <f t="shared" si="517"/>
        <v>0</v>
      </c>
      <c r="AL195" s="27">
        <f t="shared" si="517"/>
        <v>0</v>
      </c>
      <c r="AM195" s="27">
        <f t="shared" si="517"/>
        <v>0</v>
      </c>
      <c r="AN195" s="27">
        <f t="shared" ref="AN195:BP195" si="518">SUM(AN187:AN194)</f>
        <v>0</v>
      </c>
      <c r="AO195" s="27">
        <f t="shared" si="518"/>
        <v>0</v>
      </c>
      <c r="AP195" s="51">
        <f t="shared" si="518"/>
        <v>0</v>
      </c>
      <c r="AQ195" s="51">
        <f t="shared" si="518"/>
        <v>0</v>
      </c>
      <c r="AR195" s="51">
        <f t="shared" si="518"/>
        <v>0</v>
      </c>
      <c r="AS195" s="27">
        <f t="shared" si="518"/>
        <v>0</v>
      </c>
      <c r="AT195" s="28">
        <f t="shared" si="518"/>
        <v>0</v>
      </c>
      <c r="AU195" s="28">
        <f t="shared" si="518"/>
        <v>0</v>
      </c>
      <c r="AV195" s="28">
        <f t="shared" si="518"/>
        <v>0</v>
      </c>
      <c r="AW195" s="28">
        <f t="shared" si="518"/>
        <v>0</v>
      </c>
      <c r="AX195" s="28">
        <f t="shared" si="518"/>
        <v>0</v>
      </c>
      <c r="AY195" s="28">
        <f t="shared" si="518"/>
        <v>0</v>
      </c>
      <c r="AZ195" s="28">
        <f t="shared" si="518"/>
        <v>0</v>
      </c>
      <c r="BA195" s="28">
        <f t="shared" si="518"/>
        <v>0</v>
      </c>
      <c r="BB195" s="28">
        <f t="shared" si="518"/>
        <v>0</v>
      </c>
      <c r="BC195" s="28">
        <f t="shared" si="518"/>
        <v>0</v>
      </c>
      <c r="BD195" s="28">
        <f t="shared" si="518"/>
        <v>0</v>
      </c>
      <c r="BE195" s="28">
        <f t="shared" si="518"/>
        <v>0</v>
      </c>
      <c r="BF195" s="27">
        <f t="shared" si="518"/>
        <v>42289250</v>
      </c>
      <c r="BG195" s="27">
        <f t="shared" si="518"/>
        <v>28627115</v>
      </c>
      <c r="BH195" s="27">
        <f t="shared" si="518"/>
        <v>2498039</v>
      </c>
      <c r="BI195" s="27">
        <f t="shared" si="518"/>
        <v>20000</v>
      </c>
      <c r="BJ195" s="27">
        <f t="shared" si="518"/>
        <v>50000</v>
      </c>
      <c r="BK195" s="27">
        <f t="shared" si="518"/>
        <v>10543964</v>
      </c>
      <c r="BL195" s="28">
        <f t="shared" si="518"/>
        <v>311250</v>
      </c>
      <c r="BM195" s="28">
        <f t="shared" si="518"/>
        <v>238882</v>
      </c>
      <c r="BN195" s="28">
        <f t="shared" si="518"/>
        <v>53.332699999999996</v>
      </c>
      <c r="BO195" s="28">
        <f t="shared" si="518"/>
        <v>45.875999999999991</v>
      </c>
      <c r="BP195" s="28">
        <f t="shared" si="518"/>
        <v>7.4566999999999997</v>
      </c>
    </row>
    <row r="196" spans="1:68" outlineLevel="2">
      <c r="A196" s="29">
        <v>1459</v>
      </c>
      <c r="B196" s="30">
        <v>600023133</v>
      </c>
      <c r="C196" s="31">
        <v>70842922</v>
      </c>
      <c r="D196" s="32" t="s">
        <v>140</v>
      </c>
      <c r="E196" s="30">
        <v>3112</v>
      </c>
      <c r="F196" s="30" t="s">
        <v>127</v>
      </c>
      <c r="G196" s="30" t="s">
        <v>44</v>
      </c>
      <c r="H196" s="34">
        <v>2663154</v>
      </c>
      <c r="I196" s="34">
        <v>1850280</v>
      </c>
      <c r="J196" s="34">
        <v>119808</v>
      </c>
      <c r="K196" s="34">
        <v>0</v>
      </c>
      <c r="L196" s="34">
        <v>0</v>
      </c>
      <c r="M196" s="34">
        <v>665889</v>
      </c>
      <c r="N196" s="34">
        <v>19701</v>
      </c>
      <c r="O196" s="34">
        <v>7476</v>
      </c>
      <c r="P196" s="35">
        <v>3.48</v>
      </c>
      <c r="Q196" s="35">
        <v>3</v>
      </c>
      <c r="R196" s="35">
        <v>0.48</v>
      </c>
      <c r="S196" s="19">
        <f>[1]OON!AW196</f>
        <v>0</v>
      </c>
      <c r="T196" s="34"/>
      <c r="U196" s="34"/>
      <c r="V196" s="34"/>
      <c r="W196" s="34"/>
      <c r="X196" s="34"/>
      <c r="Y196" s="34"/>
      <c r="Z196" s="34">
        <f>SUM(S196:Y196)</f>
        <v>0</v>
      </c>
      <c r="AA196" s="19">
        <f>[1]OON!AX196*-1</f>
        <v>0</v>
      </c>
      <c r="AB196" s="34"/>
      <c r="AC196" s="34"/>
      <c r="AD196" s="34"/>
      <c r="AE196" s="34">
        <f>SUM(AA196:AD196)</f>
        <v>0</v>
      </c>
      <c r="AF196" s="19"/>
      <c r="AG196" s="19">
        <f>[1]OON!AW196</f>
        <v>0</v>
      </c>
      <c r="AH196" s="19">
        <f>[1]OON!AR196</f>
        <v>0</v>
      </c>
      <c r="AI196" s="34">
        <f>SUM(AF196:AH196)</f>
        <v>0</v>
      </c>
      <c r="AJ196" s="19">
        <f>[1]OON!AX196</f>
        <v>0</v>
      </c>
      <c r="AK196" s="19"/>
      <c r="AL196" s="34">
        <f>SUM(AJ196:AK196)</f>
        <v>0</v>
      </c>
      <c r="AM196" s="34">
        <f>Z196+AE196+AI196+AL196</f>
        <v>0</v>
      </c>
      <c r="AN196" s="19">
        <f t="shared" ref="AN196:AN198" si="519">ROUND((Z196+AE196+AF196+AG196+AJ196)*33.8%,0)</f>
        <v>0</v>
      </c>
      <c r="AO196" s="34">
        <f>ROUND((Z196+AE196)*1%,0)</f>
        <v>0</v>
      </c>
      <c r="AP196" s="34"/>
      <c r="AQ196" s="34"/>
      <c r="AR196" s="34"/>
      <c r="AS196" s="34">
        <f>AP196+AQ196+AR196</f>
        <v>0</v>
      </c>
      <c r="AT196" s="20">
        <f>[1]OON!BB196</f>
        <v>0</v>
      </c>
      <c r="AU196" s="20">
        <f>[1]OON!BC196</f>
        <v>0</v>
      </c>
      <c r="AV196" s="35"/>
      <c r="AW196" s="35"/>
      <c r="AX196" s="35"/>
      <c r="AY196" s="35"/>
      <c r="AZ196" s="35"/>
      <c r="BA196" s="35"/>
      <c r="BB196" s="35"/>
      <c r="BC196" s="35">
        <f>AT196+AV196+AW196+AZ196+BB196+AX196</f>
        <v>0</v>
      </c>
      <c r="BD196" s="35">
        <f>AU196+BA196+AY196</f>
        <v>0</v>
      </c>
      <c r="BE196" s="35">
        <f>BC196+BD196</f>
        <v>0</v>
      </c>
      <c r="BF196" s="19">
        <f t="shared" ref="BF196:BF198" si="520">BG196+BH196+BI196+BJ196+BK196+BL196+BM196</f>
        <v>2663154</v>
      </c>
      <c r="BG196" s="19">
        <f t="shared" ref="BG196:BG198" si="521">I196+Z196</f>
        <v>1850280</v>
      </c>
      <c r="BH196" s="19">
        <f t="shared" ref="BH196:BH198" si="522">J196+AE196</f>
        <v>119808</v>
      </c>
      <c r="BI196" s="19">
        <f t="shared" ref="BI196:BI198" si="523">K196+AI196</f>
        <v>0</v>
      </c>
      <c r="BJ196" s="19">
        <f t="shared" ref="BJ196:BJ198" si="524">L196+AL196</f>
        <v>0</v>
      </c>
      <c r="BK196" s="19">
        <f t="shared" ref="BK196:BL198" si="525">M196+AN196</f>
        <v>665889</v>
      </c>
      <c r="BL196" s="19">
        <f t="shared" si="525"/>
        <v>19701</v>
      </c>
      <c r="BM196" s="20">
        <f t="shared" ref="BM196:BM198" si="526">O196+AS196</f>
        <v>7476</v>
      </c>
      <c r="BN196" s="20">
        <f t="shared" ref="BN196:BN198" si="527">BO196+BP196</f>
        <v>3.48</v>
      </c>
      <c r="BO196" s="20">
        <f t="shared" ref="BO196:BP198" si="528">Q196+BC196</f>
        <v>3</v>
      </c>
      <c r="BP196" s="20">
        <f t="shared" si="528"/>
        <v>0.48</v>
      </c>
    </row>
    <row r="197" spans="1:68" outlineLevel="2">
      <c r="A197" s="16">
        <v>1459</v>
      </c>
      <c r="B197" s="13">
        <v>600023133</v>
      </c>
      <c r="C197" s="17">
        <v>70842922</v>
      </c>
      <c r="D197" s="18" t="s">
        <v>140</v>
      </c>
      <c r="E197" s="21">
        <v>3114</v>
      </c>
      <c r="F197" s="21" t="s">
        <v>129</v>
      </c>
      <c r="G197" s="21" t="s">
        <v>44</v>
      </c>
      <c r="H197" s="19">
        <v>3809008</v>
      </c>
      <c r="I197" s="19">
        <v>2379307</v>
      </c>
      <c r="J197" s="19">
        <v>424659</v>
      </c>
      <c r="K197" s="19">
        <v>0</v>
      </c>
      <c r="L197" s="19">
        <v>0</v>
      </c>
      <c r="M197" s="19">
        <v>947741</v>
      </c>
      <c r="N197" s="19">
        <v>28040</v>
      </c>
      <c r="O197" s="19">
        <v>29261</v>
      </c>
      <c r="P197" s="20">
        <v>4.2643000000000004</v>
      </c>
      <c r="Q197" s="20">
        <v>3.0909</v>
      </c>
      <c r="R197" s="20">
        <v>1.1734</v>
      </c>
      <c r="S197" s="19">
        <f>[1]OON!AW197</f>
        <v>0</v>
      </c>
      <c r="T197" s="50"/>
      <c r="U197" s="50"/>
      <c r="V197" s="50"/>
      <c r="W197" s="50"/>
      <c r="X197" s="50"/>
      <c r="Y197" s="50"/>
      <c r="Z197" s="19">
        <f>SUM(S197:Y197)</f>
        <v>0</v>
      </c>
      <c r="AA197" s="19">
        <f>[1]OON!AX197*-1</f>
        <v>0</v>
      </c>
      <c r="AB197" s="50"/>
      <c r="AC197" s="50"/>
      <c r="AD197" s="50"/>
      <c r="AE197" s="19">
        <f>SUM(AA197:AD197)</f>
        <v>0</v>
      </c>
      <c r="AF197" s="19"/>
      <c r="AG197" s="19">
        <f>[1]OON!AW197</f>
        <v>0</v>
      </c>
      <c r="AH197" s="19">
        <f>[1]OON!AR197</f>
        <v>0</v>
      </c>
      <c r="AI197" s="19">
        <f>SUM(AF197:AH197)</f>
        <v>0</v>
      </c>
      <c r="AJ197" s="19">
        <f>[1]OON!AX197</f>
        <v>0</v>
      </c>
      <c r="AK197" s="19"/>
      <c r="AL197" s="19">
        <f>SUM(AJ197:AK197)</f>
        <v>0</v>
      </c>
      <c r="AM197" s="19">
        <f>Z197+AE197+AI197+AL197</f>
        <v>0</v>
      </c>
      <c r="AN197" s="19">
        <f t="shared" si="519"/>
        <v>0</v>
      </c>
      <c r="AO197" s="19">
        <f>ROUND((Z197+AE197)*1%,0)</f>
        <v>0</v>
      </c>
      <c r="AP197" s="50"/>
      <c r="AQ197" s="50"/>
      <c r="AR197" s="50"/>
      <c r="AS197" s="19">
        <f>AP197+AQ197+AR197</f>
        <v>0</v>
      </c>
      <c r="AT197" s="20">
        <f>[1]OON!BB197</f>
        <v>0</v>
      </c>
      <c r="AU197" s="20">
        <f>[1]OON!BC197</f>
        <v>0</v>
      </c>
      <c r="AV197" s="20"/>
      <c r="AW197" s="20"/>
      <c r="AX197" s="20"/>
      <c r="AY197" s="20"/>
      <c r="AZ197" s="20"/>
      <c r="BA197" s="20"/>
      <c r="BB197" s="20"/>
      <c r="BC197" s="20">
        <f>AT197+AV197+AW197+AZ197+BB197+AX197</f>
        <v>0</v>
      </c>
      <c r="BD197" s="20">
        <f>AU197+BA197+AY197</f>
        <v>0</v>
      </c>
      <c r="BE197" s="20">
        <f>BC197+BD197</f>
        <v>0</v>
      </c>
      <c r="BF197" s="19">
        <f t="shared" si="520"/>
        <v>3809008</v>
      </c>
      <c r="BG197" s="19">
        <f t="shared" si="521"/>
        <v>2379307</v>
      </c>
      <c r="BH197" s="19">
        <f t="shared" si="522"/>
        <v>424659</v>
      </c>
      <c r="BI197" s="19">
        <f t="shared" si="523"/>
        <v>0</v>
      </c>
      <c r="BJ197" s="19">
        <f t="shared" si="524"/>
        <v>0</v>
      </c>
      <c r="BK197" s="19">
        <f t="shared" si="525"/>
        <v>947741</v>
      </c>
      <c r="BL197" s="19">
        <f t="shared" si="525"/>
        <v>28040</v>
      </c>
      <c r="BM197" s="20">
        <f t="shared" si="526"/>
        <v>29261</v>
      </c>
      <c r="BN197" s="20">
        <f t="shared" si="527"/>
        <v>4.2643000000000004</v>
      </c>
      <c r="BO197" s="20">
        <f t="shared" si="528"/>
        <v>3.0909</v>
      </c>
      <c r="BP197" s="20">
        <f t="shared" si="528"/>
        <v>1.1734</v>
      </c>
    </row>
    <row r="198" spans="1:68" outlineLevel="2">
      <c r="A198" s="16">
        <v>1459</v>
      </c>
      <c r="B198" s="13">
        <v>600023133</v>
      </c>
      <c r="C198" s="17">
        <v>70842922</v>
      </c>
      <c r="D198" s="18" t="s">
        <v>140</v>
      </c>
      <c r="E198" s="13">
        <v>3114</v>
      </c>
      <c r="F198" s="13" t="s">
        <v>45</v>
      </c>
      <c r="G198" s="17" t="s">
        <v>46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20">
        <v>0</v>
      </c>
      <c r="Q198" s="20">
        <v>0</v>
      </c>
      <c r="R198" s="20">
        <v>0</v>
      </c>
      <c r="S198" s="19">
        <f>[1]OON!AW198</f>
        <v>0</v>
      </c>
      <c r="T198" s="50"/>
      <c r="U198" s="50"/>
      <c r="V198" s="50"/>
      <c r="W198" s="50"/>
      <c r="X198" s="50"/>
      <c r="Y198" s="50"/>
      <c r="Z198" s="19">
        <f>SUM(S198:Y198)</f>
        <v>0</v>
      </c>
      <c r="AA198" s="19">
        <f>[1]OON!AX198*-1</f>
        <v>0</v>
      </c>
      <c r="AB198" s="50"/>
      <c r="AC198" s="50"/>
      <c r="AD198" s="50"/>
      <c r="AE198" s="19">
        <f>SUM(AA198:AD198)</f>
        <v>0</v>
      </c>
      <c r="AF198" s="19"/>
      <c r="AG198" s="19">
        <f>[1]OON!AW198</f>
        <v>0</v>
      </c>
      <c r="AH198" s="19">
        <f>[1]OON!AR198</f>
        <v>0</v>
      </c>
      <c r="AI198" s="19">
        <f>SUM(AF198:AH198)</f>
        <v>0</v>
      </c>
      <c r="AJ198" s="19">
        <f>[1]OON!AX198</f>
        <v>0</v>
      </c>
      <c r="AK198" s="19"/>
      <c r="AL198" s="19">
        <f>SUM(AJ198:AK198)</f>
        <v>0</v>
      </c>
      <c r="AM198" s="19">
        <f>Z198+AE198+AI198+AL198</f>
        <v>0</v>
      </c>
      <c r="AN198" s="19">
        <f t="shared" si="519"/>
        <v>0</v>
      </c>
      <c r="AO198" s="19">
        <f>ROUND((Z198+AE198)*1%,0)</f>
        <v>0</v>
      </c>
      <c r="AP198" s="50"/>
      <c r="AQ198" s="50"/>
      <c r="AR198" s="50"/>
      <c r="AS198" s="19">
        <f>AP198+AQ198+AR198</f>
        <v>0</v>
      </c>
      <c r="AT198" s="20"/>
      <c r="AU198" s="20"/>
      <c r="AV198" s="20"/>
      <c r="AW198" s="20"/>
      <c r="AX198" s="20"/>
      <c r="AY198" s="20"/>
      <c r="AZ198" s="20"/>
      <c r="BA198" s="20"/>
      <c r="BB198" s="20"/>
      <c r="BC198" s="20">
        <f>AT198+AV198+AW198+AZ198+BB198+AX198</f>
        <v>0</v>
      </c>
      <c r="BD198" s="20">
        <f>AU198+BA198+AY198</f>
        <v>0</v>
      </c>
      <c r="BE198" s="20">
        <f>BC198+BD198</f>
        <v>0</v>
      </c>
      <c r="BF198" s="19">
        <f t="shared" si="520"/>
        <v>0</v>
      </c>
      <c r="BG198" s="19">
        <f t="shared" si="521"/>
        <v>0</v>
      </c>
      <c r="BH198" s="19">
        <f t="shared" si="522"/>
        <v>0</v>
      </c>
      <c r="BI198" s="19">
        <f t="shared" si="523"/>
        <v>0</v>
      </c>
      <c r="BJ198" s="19">
        <f t="shared" si="524"/>
        <v>0</v>
      </c>
      <c r="BK198" s="19">
        <f t="shared" si="525"/>
        <v>0</v>
      </c>
      <c r="BL198" s="19">
        <f t="shared" si="525"/>
        <v>0</v>
      </c>
      <c r="BM198" s="20">
        <f t="shared" si="526"/>
        <v>0</v>
      </c>
      <c r="BN198" s="20">
        <f t="shared" si="527"/>
        <v>0</v>
      </c>
      <c r="BO198" s="20">
        <f t="shared" si="528"/>
        <v>0</v>
      </c>
      <c r="BP198" s="20">
        <f t="shared" si="528"/>
        <v>0</v>
      </c>
    </row>
    <row r="199" spans="1:68" outlineLevel="1">
      <c r="A199" s="22"/>
      <c r="B199" s="23"/>
      <c r="C199" s="24"/>
      <c r="D199" s="25" t="s">
        <v>141</v>
      </c>
      <c r="E199" s="23"/>
      <c r="F199" s="23"/>
      <c r="G199" s="24"/>
      <c r="H199" s="27">
        <v>6472162</v>
      </c>
      <c r="I199" s="27">
        <v>4229587</v>
      </c>
      <c r="J199" s="27">
        <v>544467</v>
      </c>
      <c r="K199" s="27">
        <v>0</v>
      </c>
      <c r="L199" s="27">
        <v>0</v>
      </c>
      <c r="M199" s="27">
        <v>1613630</v>
      </c>
      <c r="N199" s="27">
        <v>47741</v>
      </c>
      <c r="O199" s="27">
        <v>36737</v>
      </c>
      <c r="P199" s="28">
        <v>7.7443000000000008</v>
      </c>
      <c r="Q199" s="28">
        <v>6.0908999999999995</v>
      </c>
      <c r="R199" s="28">
        <v>1.6534</v>
      </c>
      <c r="S199" s="27">
        <f t="shared" ref="S199:AM199" si="529">SUM(S196:S198)</f>
        <v>0</v>
      </c>
      <c r="T199" s="51">
        <f t="shared" si="529"/>
        <v>0</v>
      </c>
      <c r="U199" s="51">
        <f t="shared" si="529"/>
        <v>0</v>
      </c>
      <c r="V199" s="51">
        <f t="shared" si="529"/>
        <v>0</v>
      </c>
      <c r="W199" s="51">
        <f t="shared" si="529"/>
        <v>0</v>
      </c>
      <c r="X199" s="51">
        <f t="shared" si="529"/>
        <v>0</v>
      </c>
      <c r="Y199" s="51">
        <f t="shared" si="529"/>
        <v>0</v>
      </c>
      <c r="Z199" s="27">
        <f t="shared" si="529"/>
        <v>0</v>
      </c>
      <c r="AA199" s="51">
        <f t="shared" si="529"/>
        <v>0</v>
      </c>
      <c r="AB199" s="51">
        <f t="shared" si="529"/>
        <v>0</v>
      </c>
      <c r="AC199" s="51">
        <f t="shared" si="529"/>
        <v>0</v>
      </c>
      <c r="AD199" s="51">
        <f t="shared" si="529"/>
        <v>0</v>
      </c>
      <c r="AE199" s="27">
        <f t="shared" si="529"/>
        <v>0</v>
      </c>
      <c r="AF199" s="27">
        <f t="shared" si="529"/>
        <v>0</v>
      </c>
      <c r="AG199" s="27">
        <f t="shared" si="529"/>
        <v>0</v>
      </c>
      <c r="AH199" s="27">
        <f t="shared" si="529"/>
        <v>0</v>
      </c>
      <c r="AI199" s="27">
        <f t="shared" si="529"/>
        <v>0</v>
      </c>
      <c r="AJ199" s="27">
        <f t="shared" si="529"/>
        <v>0</v>
      </c>
      <c r="AK199" s="27">
        <f t="shared" si="529"/>
        <v>0</v>
      </c>
      <c r="AL199" s="27">
        <f t="shared" si="529"/>
        <v>0</v>
      </c>
      <c r="AM199" s="27">
        <f t="shared" si="529"/>
        <v>0</v>
      </c>
      <c r="AN199" s="27">
        <f t="shared" ref="AN199:BP199" si="530">SUM(AN196:AN198)</f>
        <v>0</v>
      </c>
      <c r="AO199" s="27">
        <f t="shared" si="530"/>
        <v>0</v>
      </c>
      <c r="AP199" s="51">
        <f t="shared" si="530"/>
        <v>0</v>
      </c>
      <c r="AQ199" s="51">
        <f t="shared" si="530"/>
        <v>0</v>
      </c>
      <c r="AR199" s="51">
        <f t="shared" si="530"/>
        <v>0</v>
      </c>
      <c r="AS199" s="27">
        <f t="shared" si="530"/>
        <v>0</v>
      </c>
      <c r="AT199" s="28">
        <f t="shared" si="530"/>
        <v>0</v>
      </c>
      <c r="AU199" s="28">
        <f t="shared" si="530"/>
        <v>0</v>
      </c>
      <c r="AV199" s="28">
        <f t="shared" si="530"/>
        <v>0</v>
      </c>
      <c r="AW199" s="28">
        <f t="shared" si="530"/>
        <v>0</v>
      </c>
      <c r="AX199" s="28">
        <f t="shared" si="530"/>
        <v>0</v>
      </c>
      <c r="AY199" s="28">
        <f t="shared" si="530"/>
        <v>0</v>
      </c>
      <c r="AZ199" s="28">
        <f t="shared" si="530"/>
        <v>0</v>
      </c>
      <c r="BA199" s="28">
        <f t="shared" si="530"/>
        <v>0</v>
      </c>
      <c r="BB199" s="28">
        <f t="shared" si="530"/>
        <v>0</v>
      </c>
      <c r="BC199" s="28">
        <f t="shared" si="530"/>
        <v>0</v>
      </c>
      <c r="BD199" s="28">
        <f t="shared" si="530"/>
        <v>0</v>
      </c>
      <c r="BE199" s="28">
        <f t="shared" si="530"/>
        <v>0</v>
      </c>
      <c r="BF199" s="27">
        <f t="shared" si="530"/>
        <v>6472162</v>
      </c>
      <c r="BG199" s="27">
        <f t="shared" si="530"/>
        <v>4229587</v>
      </c>
      <c r="BH199" s="27">
        <f t="shared" si="530"/>
        <v>544467</v>
      </c>
      <c r="BI199" s="27">
        <f t="shared" si="530"/>
        <v>0</v>
      </c>
      <c r="BJ199" s="27">
        <f t="shared" si="530"/>
        <v>0</v>
      </c>
      <c r="BK199" s="27">
        <f t="shared" si="530"/>
        <v>1613630</v>
      </c>
      <c r="BL199" s="28">
        <f t="shared" si="530"/>
        <v>47741</v>
      </c>
      <c r="BM199" s="28">
        <f t="shared" si="530"/>
        <v>36737</v>
      </c>
      <c r="BN199" s="28">
        <f t="shared" si="530"/>
        <v>7.7443000000000008</v>
      </c>
      <c r="BO199" s="28">
        <f t="shared" si="530"/>
        <v>6.0908999999999995</v>
      </c>
      <c r="BP199" s="28">
        <f t="shared" si="530"/>
        <v>1.6534</v>
      </c>
    </row>
    <row r="200" spans="1:68" outlineLevel="2">
      <c r="A200" s="29">
        <v>1460</v>
      </c>
      <c r="B200" s="30">
        <v>600171523</v>
      </c>
      <c r="C200" s="31">
        <v>70972826</v>
      </c>
      <c r="D200" s="32" t="s">
        <v>142</v>
      </c>
      <c r="E200" s="30">
        <v>3112</v>
      </c>
      <c r="F200" s="30" t="s">
        <v>127</v>
      </c>
      <c r="G200" s="31" t="s">
        <v>44</v>
      </c>
      <c r="H200" s="34">
        <v>1722126</v>
      </c>
      <c r="I200" s="34">
        <v>1261440</v>
      </c>
      <c r="J200" s="34">
        <v>13328</v>
      </c>
      <c r="K200" s="34">
        <v>0</v>
      </c>
      <c r="L200" s="34">
        <v>0</v>
      </c>
      <c r="M200" s="34">
        <v>430872</v>
      </c>
      <c r="N200" s="34">
        <v>12748</v>
      </c>
      <c r="O200" s="34">
        <v>3738</v>
      </c>
      <c r="P200" s="35">
        <v>2.0533999999999999</v>
      </c>
      <c r="Q200" s="35">
        <v>2</v>
      </c>
      <c r="R200" s="35">
        <v>5.3400000000000003E-2</v>
      </c>
      <c r="S200" s="19">
        <f>[1]OON!AW200</f>
        <v>0</v>
      </c>
      <c r="T200" s="52"/>
      <c r="U200" s="52"/>
      <c r="V200" s="52"/>
      <c r="W200" s="52"/>
      <c r="X200" s="52"/>
      <c r="Y200" s="52"/>
      <c r="Z200" s="34">
        <f>SUM(S200:Y200)</f>
        <v>0</v>
      </c>
      <c r="AA200" s="19">
        <f>[1]OON!AX200*-1</f>
        <v>0</v>
      </c>
      <c r="AB200" s="52"/>
      <c r="AC200" s="52"/>
      <c r="AD200" s="52"/>
      <c r="AE200" s="34">
        <f>SUM(AA200:AD200)</f>
        <v>0</v>
      </c>
      <c r="AF200" s="19"/>
      <c r="AG200" s="19">
        <f>[1]OON!AW200</f>
        <v>0</v>
      </c>
      <c r="AH200" s="19">
        <f>[1]OON!AR200</f>
        <v>0</v>
      </c>
      <c r="AI200" s="34">
        <f>SUM(AF200:AH200)</f>
        <v>0</v>
      </c>
      <c r="AJ200" s="19">
        <f>[1]OON!AX200</f>
        <v>0</v>
      </c>
      <c r="AK200" s="19"/>
      <c r="AL200" s="34">
        <f>SUM(AJ200:AK200)</f>
        <v>0</v>
      </c>
      <c r="AM200" s="34">
        <f>Z200+AE200+AI200+AL200</f>
        <v>0</v>
      </c>
      <c r="AN200" s="19">
        <f t="shared" ref="AN200:AN203" si="531">ROUND((Z200+AE200+AF200+AG200+AJ200)*33.8%,0)</f>
        <v>0</v>
      </c>
      <c r="AO200" s="34">
        <f>ROUND((Z200+AE200)*1%,0)</f>
        <v>0</v>
      </c>
      <c r="AP200" s="52"/>
      <c r="AQ200" s="52"/>
      <c r="AR200" s="52"/>
      <c r="AS200" s="34">
        <f>AP200+AQ200+AR200</f>
        <v>0</v>
      </c>
      <c r="AT200" s="20">
        <f>[1]OON!BB200</f>
        <v>0</v>
      </c>
      <c r="AU200" s="20">
        <f>[1]OON!BC200</f>
        <v>0</v>
      </c>
      <c r="AV200" s="35"/>
      <c r="AW200" s="35"/>
      <c r="AX200" s="35"/>
      <c r="AY200" s="35"/>
      <c r="AZ200" s="35"/>
      <c r="BA200" s="35"/>
      <c r="BB200" s="35"/>
      <c r="BC200" s="35">
        <f>AT200+AV200+AW200+AZ200+BB200+AX200</f>
        <v>0</v>
      </c>
      <c r="BD200" s="35">
        <f>AU200+BA200+AY200</f>
        <v>0</v>
      </c>
      <c r="BE200" s="35">
        <f>BC200+BD200</f>
        <v>0</v>
      </c>
      <c r="BF200" s="19">
        <f t="shared" ref="BF200:BF203" si="532">BG200+BH200+BI200+BJ200+BK200+BL200+BM200</f>
        <v>1722126</v>
      </c>
      <c r="BG200" s="19">
        <f t="shared" ref="BG200:BG203" si="533">I200+Z200</f>
        <v>1261440</v>
      </c>
      <c r="BH200" s="19">
        <f t="shared" ref="BH200:BH203" si="534">J200+AE200</f>
        <v>13328</v>
      </c>
      <c r="BI200" s="19">
        <f t="shared" ref="BI200:BI203" si="535">K200+AI200</f>
        <v>0</v>
      </c>
      <c r="BJ200" s="19">
        <f t="shared" ref="BJ200:BJ203" si="536">L200+AL200</f>
        <v>0</v>
      </c>
      <c r="BK200" s="19">
        <f t="shared" ref="BK200:BL203" si="537">M200+AN200</f>
        <v>430872</v>
      </c>
      <c r="BL200" s="19">
        <f t="shared" si="537"/>
        <v>12748</v>
      </c>
      <c r="BM200" s="20">
        <f t="shared" ref="BM200:BM203" si="538">O200+AS200</f>
        <v>3738</v>
      </c>
      <c r="BN200" s="20">
        <f t="shared" ref="BN200:BN203" si="539">BO200+BP200</f>
        <v>2.0533999999999999</v>
      </c>
      <c r="BO200" s="20">
        <f t="shared" ref="BO200:BP203" si="540">Q200+BC200</f>
        <v>2</v>
      </c>
      <c r="BP200" s="20">
        <f t="shared" si="540"/>
        <v>5.3400000000000003E-2</v>
      </c>
    </row>
    <row r="201" spans="1:68" outlineLevel="2">
      <c r="A201" s="16">
        <v>1460</v>
      </c>
      <c r="B201" s="13">
        <v>600171523</v>
      </c>
      <c r="C201" s="17">
        <v>70972826</v>
      </c>
      <c r="D201" s="18" t="s">
        <v>142</v>
      </c>
      <c r="E201" s="13">
        <v>3114</v>
      </c>
      <c r="F201" s="13" t="s">
        <v>129</v>
      </c>
      <c r="G201" s="13" t="s">
        <v>44</v>
      </c>
      <c r="H201" s="19">
        <v>6857387</v>
      </c>
      <c r="I201" s="19">
        <v>4459680</v>
      </c>
      <c r="J201" s="19">
        <v>550290</v>
      </c>
      <c r="K201" s="19">
        <v>0</v>
      </c>
      <c r="L201" s="19">
        <v>51600</v>
      </c>
      <c r="M201" s="19">
        <v>1710810</v>
      </c>
      <c r="N201" s="19">
        <v>50099</v>
      </c>
      <c r="O201" s="19">
        <v>34908</v>
      </c>
      <c r="P201" s="20">
        <v>7.5667999999999997</v>
      </c>
      <c r="Q201" s="20">
        <v>6</v>
      </c>
      <c r="R201" s="20">
        <v>1.5667999999999997</v>
      </c>
      <c r="S201" s="19">
        <f>[1]OON!AW201</f>
        <v>0</v>
      </c>
      <c r="T201" s="19"/>
      <c r="U201" s="19"/>
      <c r="V201" s="19"/>
      <c r="W201" s="19"/>
      <c r="X201" s="19"/>
      <c r="Y201" s="34"/>
      <c r="Z201" s="19">
        <f>SUM(S201:Y201)</f>
        <v>0</v>
      </c>
      <c r="AA201" s="19">
        <f>[1]OON!AX201*-1</f>
        <v>0</v>
      </c>
      <c r="AB201" s="34"/>
      <c r="AC201" s="34"/>
      <c r="AD201" s="34"/>
      <c r="AE201" s="19">
        <f>SUM(AA201:AD201)</f>
        <v>0</v>
      </c>
      <c r="AF201" s="19"/>
      <c r="AG201" s="19">
        <f>[1]OON!AW201</f>
        <v>0</v>
      </c>
      <c r="AH201" s="19">
        <f>[1]OON!AR201</f>
        <v>0</v>
      </c>
      <c r="AI201" s="19">
        <f>SUM(AF201:AH201)</f>
        <v>0</v>
      </c>
      <c r="AJ201" s="19">
        <f>[1]OON!AX201</f>
        <v>0</v>
      </c>
      <c r="AK201" s="19"/>
      <c r="AL201" s="19">
        <f>SUM(AJ201:AK201)</f>
        <v>0</v>
      </c>
      <c r="AM201" s="19">
        <f>Z201+AE201+AI201+AL201</f>
        <v>0</v>
      </c>
      <c r="AN201" s="19">
        <f t="shared" si="531"/>
        <v>0</v>
      </c>
      <c r="AO201" s="19">
        <f>ROUND((Z201+AE201)*1%,0)</f>
        <v>0</v>
      </c>
      <c r="AP201" s="19"/>
      <c r="AQ201" s="19"/>
      <c r="AR201" s="19"/>
      <c r="AS201" s="19">
        <f>AP201+AQ201+AR201</f>
        <v>0</v>
      </c>
      <c r="AT201" s="20">
        <f>[1]OON!BB201</f>
        <v>0</v>
      </c>
      <c r="AU201" s="20">
        <f>[1]OON!BC201</f>
        <v>0</v>
      </c>
      <c r="AV201" s="20"/>
      <c r="AW201" s="20"/>
      <c r="AX201" s="20"/>
      <c r="AY201" s="20"/>
      <c r="AZ201" s="20"/>
      <c r="BA201" s="20"/>
      <c r="BB201" s="20"/>
      <c r="BC201" s="20">
        <f>AT201+AV201+AW201+AZ201+BB201+AX201</f>
        <v>0</v>
      </c>
      <c r="BD201" s="20">
        <f>AU201+BA201+AY201</f>
        <v>0</v>
      </c>
      <c r="BE201" s="20">
        <f>BC201+BD201</f>
        <v>0</v>
      </c>
      <c r="BF201" s="19">
        <f t="shared" si="532"/>
        <v>6857387</v>
      </c>
      <c r="BG201" s="19">
        <f t="shared" si="533"/>
        <v>4459680</v>
      </c>
      <c r="BH201" s="19">
        <f t="shared" si="534"/>
        <v>550290</v>
      </c>
      <c r="BI201" s="19">
        <f t="shared" si="535"/>
        <v>0</v>
      </c>
      <c r="BJ201" s="19">
        <f t="shared" si="536"/>
        <v>51600</v>
      </c>
      <c r="BK201" s="19">
        <f t="shared" si="537"/>
        <v>1710810</v>
      </c>
      <c r="BL201" s="19">
        <f t="shared" si="537"/>
        <v>50099</v>
      </c>
      <c r="BM201" s="20">
        <f t="shared" si="538"/>
        <v>34908</v>
      </c>
      <c r="BN201" s="20">
        <f t="shared" si="539"/>
        <v>7.5667999999999997</v>
      </c>
      <c r="BO201" s="20">
        <f t="shared" si="540"/>
        <v>6</v>
      </c>
      <c r="BP201" s="20">
        <f t="shared" si="540"/>
        <v>1.5667999999999997</v>
      </c>
    </row>
    <row r="202" spans="1:68" outlineLevel="2">
      <c r="A202" s="16">
        <v>1460</v>
      </c>
      <c r="B202" s="13">
        <v>600171523</v>
      </c>
      <c r="C202" s="17">
        <v>70972826</v>
      </c>
      <c r="D202" s="18" t="s">
        <v>142</v>
      </c>
      <c r="E202" s="21">
        <v>3114</v>
      </c>
      <c r="F202" s="21" t="s">
        <v>45</v>
      </c>
      <c r="G202" s="21" t="s">
        <v>46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20">
        <v>0</v>
      </c>
      <c r="Q202" s="20">
        <v>0</v>
      </c>
      <c r="R202" s="20">
        <v>0</v>
      </c>
      <c r="S202" s="19">
        <f>[1]OON!AW202</f>
        <v>0</v>
      </c>
      <c r="T202" s="50"/>
      <c r="U202" s="50"/>
      <c r="V202" s="50"/>
      <c r="W202" s="50"/>
      <c r="X202" s="50"/>
      <c r="Y202" s="50"/>
      <c r="Z202" s="19">
        <f>SUM(S202:Y202)</f>
        <v>0</v>
      </c>
      <c r="AA202" s="19">
        <f>[1]OON!AX202*-1</f>
        <v>0</v>
      </c>
      <c r="AB202" s="50"/>
      <c r="AC202" s="50"/>
      <c r="AD202" s="50"/>
      <c r="AE202" s="19">
        <f>SUM(AA202:AD202)</f>
        <v>0</v>
      </c>
      <c r="AF202" s="19"/>
      <c r="AG202" s="19">
        <f>[1]OON!AW202</f>
        <v>0</v>
      </c>
      <c r="AH202" s="19">
        <f>[1]OON!AR202</f>
        <v>0</v>
      </c>
      <c r="AI202" s="19">
        <f>SUM(AF202:AH202)</f>
        <v>0</v>
      </c>
      <c r="AJ202" s="19">
        <f>[1]OON!AX202</f>
        <v>0</v>
      </c>
      <c r="AK202" s="19"/>
      <c r="AL202" s="19">
        <f>SUM(AJ202:AK202)</f>
        <v>0</v>
      </c>
      <c r="AM202" s="19">
        <f>Z202+AE202+AI202+AL202</f>
        <v>0</v>
      </c>
      <c r="AN202" s="19">
        <f t="shared" si="531"/>
        <v>0</v>
      </c>
      <c r="AO202" s="19">
        <f>ROUND((Z202+AE202)*1%,0)</f>
        <v>0</v>
      </c>
      <c r="AP202" s="50"/>
      <c r="AQ202" s="50"/>
      <c r="AR202" s="50"/>
      <c r="AS202" s="19">
        <f>AP202+AQ202+AR202</f>
        <v>0</v>
      </c>
      <c r="AT202" s="20"/>
      <c r="AU202" s="20"/>
      <c r="AV202" s="20"/>
      <c r="AW202" s="20"/>
      <c r="AX202" s="20"/>
      <c r="AY202" s="20"/>
      <c r="AZ202" s="20"/>
      <c r="BA202" s="20"/>
      <c r="BB202" s="20"/>
      <c r="BC202" s="20">
        <f>AT202+AV202+AW202+AZ202+BB202+AX202</f>
        <v>0</v>
      </c>
      <c r="BD202" s="20">
        <f>AU202+BA202+AY202</f>
        <v>0</v>
      </c>
      <c r="BE202" s="20">
        <f>BC202+BD202</f>
        <v>0</v>
      </c>
      <c r="BF202" s="19">
        <f t="shared" si="532"/>
        <v>0</v>
      </c>
      <c r="BG202" s="19">
        <f t="shared" si="533"/>
        <v>0</v>
      </c>
      <c r="BH202" s="19">
        <f t="shared" si="534"/>
        <v>0</v>
      </c>
      <c r="BI202" s="19">
        <f t="shared" si="535"/>
        <v>0</v>
      </c>
      <c r="BJ202" s="19">
        <f t="shared" si="536"/>
        <v>0</v>
      </c>
      <c r="BK202" s="19">
        <f t="shared" si="537"/>
        <v>0</v>
      </c>
      <c r="BL202" s="19">
        <f t="shared" si="537"/>
        <v>0</v>
      </c>
      <c r="BM202" s="20">
        <f t="shared" si="538"/>
        <v>0</v>
      </c>
      <c r="BN202" s="20">
        <f t="shared" si="539"/>
        <v>0</v>
      </c>
      <c r="BO202" s="20">
        <f t="shared" si="540"/>
        <v>0</v>
      </c>
      <c r="BP202" s="20">
        <f t="shared" si="540"/>
        <v>0</v>
      </c>
    </row>
    <row r="203" spans="1:68" outlineLevel="2">
      <c r="A203" s="16">
        <v>1460</v>
      </c>
      <c r="B203" s="13">
        <v>600171523</v>
      </c>
      <c r="C203" s="17">
        <v>70972826</v>
      </c>
      <c r="D203" s="18" t="s">
        <v>142</v>
      </c>
      <c r="E203" s="13">
        <v>3146</v>
      </c>
      <c r="F203" s="13" t="s">
        <v>136</v>
      </c>
      <c r="G203" s="13" t="s">
        <v>46</v>
      </c>
      <c r="H203" s="19">
        <v>2776199</v>
      </c>
      <c r="I203" s="19">
        <v>1919682</v>
      </c>
      <c r="J203" s="19">
        <v>138447</v>
      </c>
      <c r="K203" s="19">
        <v>0</v>
      </c>
      <c r="L203" s="19">
        <v>0</v>
      </c>
      <c r="M203" s="19">
        <v>695648</v>
      </c>
      <c r="N203" s="19">
        <v>20581</v>
      </c>
      <c r="O203" s="19">
        <v>1841</v>
      </c>
      <c r="P203" s="20">
        <v>3.29</v>
      </c>
      <c r="Q203" s="20">
        <v>2.94</v>
      </c>
      <c r="R203" s="20">
        <v>0.35</v>
      </c>
      <c r="S203" s="19">
        <f>[1]OON!AW203</f>
        <v>0</v>
      </c>
      <c r="T203" s="19"/>
      <c r="U203" s="19"/>
      <c r="V203" s="19"/>
      <c r="W203" s="19"/>
      <c r="X203" s="19"/>
      <c r="Y203" s="19"/>
      <c r="Z203" s="19">
        <f>SUM(S203:Y203)</f>
        <v>0</v>
      </c>
      <c r="AA203" s="19">
        <f>[1]OON!AX203*-1</f>
        <v>0</v>
      </c>
      <c r="AB203" s="19"/>
      <c r="AC203" s="19"/>
      <c r="AD203" s="19"/>
      <c r="AE203" s="19">
        <f>SUM(AA203:AD203)</f>
        <v>0</v>
      </c>
      <c r="AF203" s="19"/>
      <c r="AG203" s="19">
        <f>[1]OON!AW203</f>
        <v>0</v>
      </c>
      <c r="AH203" s="19">
        <f>[1]OON!AR203</f>
        <v>0</v>
      </c>
      <c r="AI203" s="19">
        <f>SUM(AF203:AH203)</f>
        <v>0</v>
      </c>
      <c r="AJ203" s="19">
        <f>[1]OON!AX203</f>
        <v>0</v>
      </c>
      <c r="AK203" s="19"/>
      <c r="AL203" s="19">
        <f>SUM(AJ203:AK203)</f>
        <v>0</v>
      </c>
      <c r="AM203" s="19">
        <f>Z203+AE203+AI203+AL203</f>
        <v>0</v>
      </c>
      <c r="AN203" s="19">
        <f t="shared" si="531"/>
        <v>0</v>
      </c>
      <c r="AO203" s="19">
        <f>ROUND((Z203+AE203)*1%,0)</f>
        <v>0</v>
      </c>
      <c r="AP203" s="19"/>
      <c r="AQ203" s="19"/>
      <c r="AR203" s="19"/>
      <c r="AS203" s="19">
        <f>AP203+AQ203+AR203</f>
        <v>0</v>
      </c>
      <c r="AT203" s="20">
        <f>[1]OON!BB203</f>
        <v>0</v>
      </c>
      <c r="AU203" s="20">
        <f>[1]OON!BC203</f>
        <v>0</v>
      </c>
      <c r="AV203" s="20"/>
      <c r="AW203" s="20"/>
      <c r="AX203" s="20"/>
      <c r="AY203" s="20"/>
      <c r="AZ203" s="20"/>
      <c r="BA203" s="20"/>
      <c r="BB203" s="20"/>
      <c r="BC203" s="20">
        <f>AT203+AV203+AW203+AZ203+BB203+AX203</f>
        <v>0</v>
      </c>
      <c r="BD203" s="20">
        <f>AU203+BA203+AY203</f>
        <v>0</v>
      </c>
      <c r="BE203" s="20">
        <f>BC203+BD203</f>
        <v>0</v>
      </c>
      <c r="BF203" s="19">
        <f t="shared" si="532"/>
        <v>2776199</v>
      </c>
      <c r="BG203" s="19">
        <f t="shared" si="533"/>
        <v>1919682</v>
      </c>
      <c r="BH203" s="19">
        <f t="shared" si="534"/>
        <v>138447</v>
      </c>
      <c r="BI203" s="19">
        <f t="shared" si="535"/>
        <v>0</v>
      </c>
      <c r="BJ203" s="19">
        <f t="shared" si="536"/>
        <v>0</v>
      </c>
      <c r="BK203" s="19">
        <f t="shared" si="537"/>
        <v>695648</v>
      </c>
      <c r="BL203" s="19">
        <f t="shared" si="537"/>
        <v>20581</v>
      </c>
      <c r="BM203" s="20">
        <f t="shared" si="538"/>
        <v>1841</v>
      </c>
      <c r="BN203" s="20">
        <f t="shared" si="539"/>
        <v>3.29</v>
      </c>
      <c r="BO203" s="20">
        <f t="shared" si="540"/>
        <v>2.94</v>
      </c>
      <c r="BP203" s="20">
        <f t="shared" si="540"/>
        <v>0.35</v>
      </c>
    </row>
    <row r="204" spans="1:68" outlineLevel="1">
      <c r="A204" s="22"/>
      <c r="B204" s="23"/>
      <c r="C204" s="24"/>
      <c r="D204" s="25" t="s">
        <v>143</v>
      </c>
      <c r="E204" s="23"/>
      <c r="F204" s="23"/>
      <c r="G204" s="23"/>
      <c r="H204" s="27">
        <v>11355712</v>
      </c>
      <c r="I204" s="27">
        <v>7640802</v>
      </c>
      <c r="J204" s="27">
        <v>702065</v>
      </c>
      <c r="K204" s="27">
        <v>0</v>
      </c>
      <c r="L204" s="27">
        <v>51600</v>
      </c>
      <c r="M204" s="27">
        <v>2837330</v>
      </c>
      <c r="N204" s="27">
        <v>83428</v>
      </c>
      <c r="O204" s="27">
        <v>40487</v>
      </c>
      <c r="P204" s="28">
        <v>12.9102</v>
      </c>
      <c r="Q204" s="28">
        <v>10.94</v>
      </c>
      <c r="R204" s="28">
        <v>1.9701999999999997</v>
      </c>
      <c r="S204" s="27">
        <f t="shared" ref="S204:AM204" si="541">SUM(S200:S203)</f>
        <v>0</v>
      </c>
      <c r="T204" s="27">
        <f t="shared" si="541"/>
        <v>0</v>
      </c>
      <c r="U204" s="27">
        <f t="shared" si="541"/>
        <v>0</v>
      </c>
      <c r="V204" s="27">
        <f t="shared" si="541"/>
        <v>0</v>
      </c>
      <c r="W204" s="27">
        <f t="shared" si="541"/>
        <v>0</v>
      </c>
      <c r="X204" s="27">
        <f t="shared" si="541"/>
        <v>0</v>
      </c>
      <c r="Y204" s="27">
        <f t="shared" si="541"/>
        <v>0</v>
      </c>
      <c r="Z204" s="27">
        <f t="shared" si="541"/>
        <v>0</v>
      </c>
      <c r="AA204" s="27">
        <f t="shared" si="541"/>
        <v>0</v>
      </c>
      <c r="AB204" s="27">
        <f t="shared" si="541"/>
        <v>0</v>
      </c>
      <c r="AC204" s="27">
        <f t="shared" si="541"/>
        <v>0</v>
      </c>
      <c r="AD204" s="27">
        <f t="shared" si="541"/>
        <v>0</v>
      </c>
      <c r="AE204" s="27">
        <f t="shared" si="541"/>
        <v>0</v>
      </c>
      <c r="AF204" s="27">
        <f t="shared" si="541"/>
        <v>0</v>
      </c>
      <c r="AG204" s="27">
        <f t="shared" si="541"/>
        <v>0</v>
      </c>
      <c r="AH204" s="27">
        <f t="shared" si="541"/>
        <v>0</v>
      </c>
      <c r="AI204" s="27">
        <f t="shared" si="541"/>
        <v>0</v>
      </c>
      <c r="AJ204" s="27">
        <f t="shared" si="541"/>
        <v>0</v>
      </c>
      <c r="AK204" s="27">
        <f t="shared" si="541"/>
        <v>0</v>
      </c>
      <c r="AL204" s="27">
        <f t="shared" si="541"/>
        <v>0</v>
      </c>
      <c r="AM204" s="27">
        <f t="shared" si="541"/>
        <v>0</v>
      </c>
      <c r="AN204" s="27">
        <f t="shared" ref="AN204:BP204" si="542">SUM(AN200:AN203)</f>
        <v>0</v>
      </c>
      <c r="AO204" s="27">
        <f t="shared" si="542"/>
        <v>0</v>
      </c>
      <c r="AP204" s="27">
        <f t="shared" si="542"/>
        <v>0</v>
      </c>
      <c r="AQ204" s="27">
        <f t="shared" si="542"/>
        <v>0</v>
      </c>
      <c r="AR204" s="27">
        <f t="shared" si="542"/>
        <v>0</v>
      </c>
      <c r="AS204" s="27">
        <f t="shared" si="542"/>
        <v>0</v>
      </c>
      <c r="AT204" s="28">
        <f t="shared" si="542"/>
        <v>0</v>
      </c>
      <c r="AU204" s="28">
        <f t="shared" si="542"/>
        <v>0</v>
      </c>
      <c r="AV204" s="28">
        <f t="shared" si="542"/>
        <v>0</v>
      </c>
      <c r="AW204" s="28">
        <f t="shared" si="542"/>
        <v>0</v>
      </c>
      <c r="AX204" s="28">
        <f t="shared" si="542"/>
        <v>0</v>
      </c>
      <c r="AY204" s="28">
        <f t="shared" si="542"/>
        <v>0</v>
      </c>
      <c r="AZ204" s="28">
        <f t="shared" si="542"/>
        <v>0</v>
      </c>
      <c r="BA204" s="28">
        <f t="shared" si="542"/>
        <v>0</v>
      </c>
      <c r="BB204" s="28">
        <f t="shared" si="542"/>
        <v>0</v>
      </c>
      <c r="BC204" s="28">
        <f t="shared" si="542"/>
        <v>0</v>
      </c>
      <c r="BD204" s="28">
        <f t="shared" si="542"/>
        <v>0</v>
      </c>
      <c r="BE204" s="28">
        <f t="shared" si="542"/>
        <v>0</v>
      </c>
      <c r="BF204" s="27">
        <f t="shared" si="542"/>
        <v>11355712</v>
      </c>
      <c r="BG204" s="27">
        <f t="shared" si="542"/>
        <v>7640802</v>
      </c>
      <c r="BH204" s="27">
        <f t="shared" si="542"/>
        <v>702065</v>
      </c>
      <c r="BI204" s="27">
        <f t="shared" si="542"/>
        <v>0</v>
      </c>
      <c r="BJ204" s="27">
        <f t="shared" si="542"/>
        <v>51600</v>
      </c>
      <c r="BK204" s="27">
        <f t="shared" si="542"/>
        <v>2837330</v>
      </c>
      <c r="BL204" s="28">
        <f t="shared" si="542"/>
        <v>83428</v>
      </c>
      <c r="BM204" s="28">
        <f t="shared" si="542"/>
        <v>40487</v>
      </c>
      <c r="BN204" s="28">
        <f t="shared" si="542"/>
        <v>12.9102</v>
      </c>
      <c r="BO204" s="28">
        <f t="shared" si="542"/>
        <v>10.94</v>
      </c>
      <c r="BP204" s="28">
        <f t="shared" si="542"/>
        <v>1.9701999999999997</v>
      </c>
    </row>
    <row r="205" spans="1:68" outlineLevel="2">
      <c r="A205" s="29">
        <v>1462</v>
      </c>
      <c r="B205" s="30">
        <v>600023320</v>
      </c>
      <c r="C205" s="31">
        <v>60254301</v>
      </c>
      <c r="D205" s="32" t="s">
        <v>144</v>
      </c>
      <c r="E205" s="30">
        <v>3112</v>
      </c>
      <c r="F205" s="30" t="s">
        <v>127</v>
      </c>
      <c r="G205" s="30" t="s">
        <v>44</v>
      </c>
      <c r="H205" s="34">
        <v>860699</v>
      </c>
      <c r="I205" s="34">
        <v>630720</v>
      </c>
      <c r="J205" s="34">
        <v>5998</v>
      </c>
      <c r="K205" s="34">
        <v>0</v>
      </c>
      <c r="L205" s="34">
        <v>0</v>
      </c>
      <c r="M205" s="34">
        <v>215211</v>
      </c>
      <c r="N205" s="34">
        <v>6367</v>
      </c>
      <c r="O205" s="34">
        <v>2403</v>
      </c>
      <c r="P205" s="35">
        <v>1.024</v>
      </c>
      <c r="Q205" s="35">
        <v>1</v>
      </c>
      <c r="R205" s="35">
        <v>2.4E-2</v>
      </c>
      <c r="S205" s="19">
        <f>[1]OON!AW205</f>
        <v>0</v>
      </c>
      <c r="T205" s="34"/>
      <c r="U205" s="34"/>
      <c r="V205" s="34"/>
      <c r="W205" s="34"/>
      <c r="X205" s="34"/>
      <c r="Y205" s="34"/>
      <c r="Z205" s="34">
        <f t="shared" ref="Z205:Z210" si="543">SUM(S205:Y205)</f>
        <v>0</v>
      </c>
      <c r="AA205" s="19">
        <f>[1]OON!AX205*-1</f>
        <v>0</v>
      </c>
      <c r="AB205" s="34"/>
      <c r="AC205" s="34"/>
      <c r="AD205" s="34"/>
      <c r="AE205" s="34">
        <f t="shared" ref="AE205:AE210" si="544">SUM(AA205:AD205)</f>
        <v>0</v>
      </c>
      <c r="AF205" s="19"/>
      <c r="AG205" s="19">
        <f>[1]OON!AW205</f>
        <v>0</v>
      </c>
      <c r="AH205" s="19">
        <f>[1]OON!AR205</f>
        <v>0</v>
      </c>
      <c r="AI205" s="34">
        <f t="shared" ref="AI205:AI210" si="545">SUM(AF205:AH205)</f>
        <v>0</v>
      </c>
      <c r="AJ205" s="19">
        <f>[1]OON!AX205</f>
        <v>0</v>
      </c>
      <c r="AK205" s="19"/>
      <c r="AL205" s="34">
        <f t="shared" ref="AL205:AL210" si="546">SUM(AJ205:AK205)</f>
        <v>0</v>
      </c>
      <c r="AM205" s="34">
        <f t="shared" ref="AM205:AM210" si="547">Z205+AE205+AI205+AL205</f>
        <v>0</v>
      </c>
      <c r="AN205" s="19">
        <f t="shared" ref="AN205:AN210" si="548">ROUND((Z205+AE205+AF205+AG205+AJ205)*33.8%,0)</f>
        <v>0</v>
      </c>
      <c r="AO205" s="34">
        <f t="shared" ref="AO205:AO210" si="549">ROUND((Z205+AE205)*1%,0)</f>
        <v>0</v>
      </c>
      <c r="AP205" s="34"/>
      <c r="AQ205" s="34"/>
      <c r="AR205" s="34"/>
      <c r="AS205" s="34">
        <f t="shared" ref="AS205:AS210" si="550">AP205+AQ205+AR205</f>
        <v>0</v>
      </c>
      <c r="AT205" s="20">
        <f>[1]OON!BB205</f>
        <v>0</v>
      </c>
      <c r="AU205" s="20">
        <f>[1]OON!BC205</f>
        <v>0</v>
      </c>
      <c r="AV205" s="35"/>
      <c r="AW205" s="35"/>
      <c r="AX205" s="35"/>
      <c r="AY205" s="35"/>
      <c r="AZ205" s="35"/>
      <c r="BA205" s="35"/>
      <c r="BB205" s="35"/>
      <c r="BC205" s="35">
        <f t="shared" ref="BC205:BC210" si="551">AT205+AV205+AW205+AZ205+BB205+AX205</f>
        <v>0</v>
      </c>
      <c r="BD205" s="35">
        <f t="shared" ref="BD205:BD210" si="552">AU205+BA205+AY205</f>
        <v>0</v>
      </c>
      <c r="BE205" s="35">
        <f t="shared" ref="BE205:BE210" si="553">BC205+BD205</f>
        <v>0</v>
      </c>
      <c r="BF205" s="19">
        <f t="shared" ref="BF205:BF210" si="554">BG205+BH205+BI205+BJ205+BK205+BL205+BM205</f>
        <v>860699</v>
      </c>
      <c r="BG205" s="19">
        <f t="shared" ref="BG205:BG210" si="555">I205+Z205</f>
        <v>630720</v>
      </c>
      <c r="BH205" s="19">
        <f t="shared" ref="BH205:BH210" si="556">J205+AE205</f>
        <v>5998</v>
      </c>
      <c r="BI205" s="19">
        <f t="shared" ref="BI205:BI210" si="557">K205+AI205</f>
        <v>0</v>
      </c>
      <c r="BJ205" s="19">
        <f t="shared" ref="BJ205:BJ210" si="558">L205+AL205</f>
        <v>0</v>
      </c>
      <c r="BK205" s="19">
        <f t="shared" ref="BK205:BL210" si="559">M205+AN205</f>
        <v>215211</v>
      </c>
      <c r="BL205" s="19">
        <f t="shared" si="559"/>
        <v>6367</v>
      </c>
      <c r="BM205" s="20">
        <f t="shared" ref="BM205:BM210" si="560">O205+AS205</f>
        <v>2403</v>
      </c>
      <c r="BN205" s="20">
        <f t="shared" ref="BN205:BN210" si="561">BO205+BP205</f>
        <v>1.024</v>
      </c>
      <c r="BO205" s="20">
        <f t="shared" ref="BO205:BP210" si="562">Q205+BC205</f>
        <v>1</v>
      </c>
      <c r="BP205" s="20">
        <f t="shared" si="562"/>
        <v>2.4E-2</v>
      </c>
    </row>
    <row r="206" spans="1:68" outlineLevel="2">
      <c r="A206" s="16">
        <v>1462</v>
      </c>
      <c r="B206" s="13">
        <v>600023320</v>
      </c>
      <c r="C206" s="17">
        <v>60254301</v>
      </c>
      <c r="D206" s="18" t="s">
        <v>144</v>
      </c>
      <c r="E206" s="21">
        <v>3114</v>
      </c>
      <c r="F206" s="21" t="s">
        <v>129</v>
      </c>
      <c r="G206" s="21" t="s">
        <v>44</v>
      </c>
      <c r="H206" s="19">
        <v>14688366</v>
      </c>
      <c r="I206" s="19">
        <v>9780458</v>
      </c>
      <c r="J206" s="19">
        <v>963880</v>
      </c>
      <c r="K206" s="19">
        <v>0</v>
      </c>
      <c r="L206" s="19">
        <v>60000</v>
      </c>
      <c r="M206" s="19">
        <v>3651866</v>
      </c>
      <c r="N206" s="19">
        <v>107444</v>
      </c>
      <c r="O206" s="19">
        <v>124718</v>
      </c>
      <c r="P206" s="20">
        <v>16.0273</v>
      </c>
      <c r="Q206" s="20">
        <v>13.2272</v>
      </c>
      <c r="R206" s="20">
        <v>2.8001</v>
      </c>
      <c r="S206" s="19">
        <f>[1]OON!AW206</f>
        <v>0</v>
      </c>
      <c r="T206" s="50"/>
      <c r="U206" s="50"/>
      <c r="V206" s="50"/>
      <c r="W206" s="50"/>
      <c r="X206" s="50"/>
      <c r="Y206" s="50"/>
      <c r="Z206" s="19">
        <f t="shared" si="543"/>
        <v>0</v>
      </c>
      <c r="AA206" s="19">
        <f>[1]OON!AX206*-1</f>
        <v>0</v>
      </c>
      <c r="AB206" s="50"/>
      <c r="AC206" s="50"/>
      <c r="AD206" s="50"/>
      <c r="AE206" s="19">
        <f t="shared" si="544"/>
        <v>0</v>
      </c>
      <c r="AF206" s="19"/>
      <c r="AG206" s="19">
        <f>[1]OON!AW206</f>
        <v>0</v>
      </c>
      <c r="AH206" s="19">
        <f>[1]OON!AR206</f>
        <v>0</v>
      </c>
      <c r="AI206" s="19">
        <f t="shared" si="545"/>
        <v>0</v>
      </c>
      <c r="AJ206" s="19">
        <f>[1]OON!AX206</f>
        <v>0</v>
      </c>
      <c r="AK206" s="19"/>
      <c r="AL206" s="19">
        <f t="shared" si="546"/>
        <v>0</v>
      </c>
      <c r="AM206" s="19">
        <f t="shared" si="547"/>
        <v>0</v>
      </c>
      <c r="AN206" s="19">
        <f t="shared" si="548"/>
        <v>0</v>
      </c>
      <c r="AO206" s="19">
        <f t="shared" si="549"/>
        <v>0</v>
      </c>
      <c r="AP206" s="50"/>
      <c r="AQ206" s="50"/>
      <c r="AR206" s="50"/>
      <c r="AS206" s="19">
        <f t="shared" si="550"/>
        <v>0</v>
      </c>
      <c r="AT206" s="20">
        <f>[1]OON!BB206</f>
        <v>0</v>
      </c>
      <c r="AU206" s="20">
        <f>[1]OON!BC206</f>
        <v>0</v>
      </c>
      <c r="AV206" s="20"/>
      <c r="AW206" s="20"/>
      <c r="AX206" s="20"/>
      <c r="AY206" s="20"/>
      <c r="AZ206" s="20"/>
      <c r="BA206" s="20"/>
      <c r="BB206" s="20"/>
      <c r="BC206" s="20">
        <f t="shared" si="551"/>
        <v>0</v>
      </c>
      <c r="BD206" s="20">
        <f t="shared" si="552"/>
        <v>0</v>
      </c>
      <c r="BE206" s="20">
        <f t="shared" si="553"/>
        <v>0</v>
      </c>
      <c r="BF206" s="19">
        <f t="shared" si="554"/>
        <v>14688366</v>
      </c>
      <c r="BG206" s="19">
        <f t="shared" si="555"/>
        <v>9780458</v>
      </c>
      <c r="BH206" s="19">
        <f t="shared" si="556"/>
        <v>963880</v>
      </c>
      <c r="BI206" s="19">
        <f t="shared" si="557"/>
        <v>0</v>
      </c>
      <c r="BJ206" s="19">
        <f t="shared" si="558"/>
        <v>60000</v>
      </c>
      <c r="BK206" s="19">
        <f t="shared" si="559"/>
        <v>3651866</v>
      </c>
      <c r="BL206" s="19">
        <f t="shared" si="559"/>
        <v>107444</v>
      </c>
      <c r="BM206" s="20">
        <f t="shared" si="560"/>
        <v>124718</v>
      </c>
      <c r="BN206" s="20">
        <f t="shared" si="561"/>
        <v>16.0273</v>
      </c>
      <c r="BO206" s="20">
        <f t="shared" si="562"/>
        <v>13.2272</v>
      </c>
      <c r="BP206" s="20">
        <f t="shared" si="562"/>
        <v>2.8001</v>
      </c>
    </row>
    <row r="207" spans="1:68" outlineLevel="2">
      <c r="A207" s="16">
        <v>1462</v>
      </c>
      <c r="B207" s="13">
        <v>600023320</v>
      </c>
      <c r="C207" s="17">
        <v>60254301</v>
      </c>
      <c r="D207" s="18" t="s">
        <v>144</v>
      </c>
      <c r="E207" s="13">
        <v>3114</v>
      </c>
      <c r="F207" s="13" t="s">
        <v>130</v>
      </c>
      <c r="G207" s="17" t="s">
        <v>44</v>
      </c>
      <c r="H207" s="19">
        <v>1185862</v>
      </c>
      <c r="I207" s="19">
        <v>879720</v>
      </c>
      <c r="J207" s="19">
        <v>0</v>
      </c>
      <c r="K207" s="19">
        <v>0</v>
      </c>
      <c r="L207" s="19">
        <v>0</v>
      </c>
      <c r="M207" s="19">
        <v>297345</v>
      </c>
      <c r="N207" s="19">
        <v>8797</v>
      </c>
      <c r="O207" s="19">
        <v>0</v>
      </c>
      <c r="P207" s="20">
        <v>2</v>
      </c>
      <c r="Q207" s="20">
        <v>2</v>
      </c>
      <c r="R207" s="20">
        <v>0</v>
      </c>
      <c r="S207" s="19">
        <f>[1]OON!AW207</f>
        <v>0</v>
      </c>
      <c r="T207" s="50"/>
      <c r="U207" s="50"/>
      <c r="V207" s="50"/>
      <c r="W207" s="50"/>
      <c r="X207" s="50"/>
      <c r="Y207" s="50"/>
      <c r="Z207" s="19">
        <f t="shared" si="543"/>
        <v>0</v>
      </c>
      <c r="AA207" s="19">
        <f>[1]OON!AX207*-1</f>
        <v>0</v>
      </c>
      <c r="AB207" s="50"/>
      <c r="AC207" s="50"/>
      <c r="AD207" s="50"/>
      <c r="AE207" s="19">
        <f t="shared" si="544"/>
        <v>0</v>
      </c>
      <c r="AF207" s="19"/>
      <c r="AG207" s="19">
        <f>[1]OON!AW207</f>
        <v>0</v>
      </c>
      <c r="AH207" s="19">
        <f>[1]OON!AR207</f>
        <v>0</v>
      </c>
      <c r="AI207" s="19">
        <f t="shared" si="545"/>
        <v>0</v>
      </c>
      <c r="AJ207" s="19">
        <f>[1]OON!AX207</f>
        <v>0</v>
      </c>
      <c r="AK207" s="19"/>
      <c r="AL207" s="19">
        <f t="shared" si="546"/>
        <v>0</v>
      </c>
      <c r="AM207" s="19">
        <f t="shared" si="547"/>
        <v>0</v>
      </c>
      <c r="AN207" s="19">
        <f t="shared" si="548"/>
        <v>0</v>
      </c>
      <c r="AO207" s="19">
        <f t="shared" si="549"/>
        <v>0</v>
      </c>
      <c r="AP207" s="50"/>
      <c r="AQ207" s="50"/>
      <c r="AR207" s="50"/>
      <c r="AS207" s="19">
        <f t="shared" si="550"/>
        <v>0</v>
      </c>
      <c r="AT207" s="20">
        <f>[1]OON!BB207</f>
        <v>0</v>
      </c>
      <c r="AU207" s="20">
        <f>[1]OON!BC207</f>
        <v>0</v>
      </c>
      <c r="AV207" s="20"/>
      <c r="AW207" s="20"/>
      <c r="AX207" s="20"/>
      <c r="AY207" s="20"/>
      <c r="AZ207" s="20"/>
      <c r="BA207" s="20"/>
      <c r="BB207" s="20"/>
      <c r="BC207" s="20">
        <f t="shared" si="551"/>
        <v>0</v>
      </c>
      <c r="BD207" s="20">
        <f t="shared" si="552"/>
        <v>0</v>
      </c>
      <c r="BE207" s="20">
        <f t="shared" si="553"/>
        <v>0</v>
      </c>
      <c r="BF207" s="19">
        <f t="shared" si="554"/>
        <v>1185862</v>
      </c>
      <c r="BG207" s="19">
        <f t="shared" si="555"/>
        <v>879720</v>
      </c>
      <c r="BH207" s="19">
        <f t="shared" si="556"/>
        <v>0</v>
      </c>
      <c r="BI207" s="19">
        <f t="shared" si="557"/>
        <v>0</v>
      </c>
      <c r="BJ207" s="19">
        <f t="shared" si="558"/>
        <v>0</v>
      </c>
      <c r="BK207" s="19">
        <f t="shared" si="559"/>
        <v>297345</v>
      </c>
      <c r="BL207" s="19">
        <f t="shared" si="559"/>
        <v>8797</v>
      </c>
      <c r="BM207" s="20">
        <f t="shared" si="560"/>
        <v>0</v>
      </c>
      <c r="BN207" s="20">
        <f t="shared" si="561"/>
        <v>2</v>
      </c>
      <c r="BO207" s="20">
        <f t="shared" si="562"/>
        <v>2</v>
      </c>
      <c r="BP207" s="20">
        <f t="shared" si="562"/>
        <v>0</v>
      </c>
    </row>
    <row r="208" spans="1:68" outlineLevel="2">
      <c r="A208" s="16">
        <v>1462</v>
      </c>
      <c r="B208" s="13">
        <v>600023320</v>
      </c>
      <c r="C208" s="17">
        <v>60254301</v>
      </c>
      <c r="D208" s="18" t="s">
        <v>144</v>
      </c>
      <c r="E208" s="13">
        <v>3114</v>
      </c>
      <c r="F208" s="13" t="s">
        <v>45</v>
      </c>
      <c r="G208" s="17" t="s">
        <v>46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20">
        <v>0</v>
      </c>
      <c r="Q208" s="20">
        <v>0</v>
      </c>
      <c r="R208" s="20">
        <v>0</v>
      </c>
      <c r="S208" s="19">
        <f>[1]OON!AW208</f>
        <v>0</v>
      </c>
      <c r="T208" s="50"/>
      <c r="U208" s="50"/>
      <c r="V208" s="50"/>
      <c r="W208" s="50"/>
      <c r="X208" s="50"/>
      <c r="Y208" s="50"/>
      <c r="Z208" s="19">
        <f t="shared" si="543"/>
        <v>0</v>
      </c>
      <c r="AA208" s="19">
        <f>[1]OON!AX208*-1</f>
        <v>0</v>
      </c>
      <c r="AB208" s="50"/>
      <c r="AC208" s="50"/>
      <c r="AD208" s="50"/>
      <c r="AE208" s="19">
        <f t="shared" si="544"/>
        <v>0</v>
      </c>
      <c r="AF208" s="19"/>
      <c r="AG208" s="19">
        <f>[1]OON!AW208</f>
        <v>0</v>
      </c>
      <c r="AH208" s="19">
        <f>[1]OON!AR208</f>
        <v>0</v>
      </c>
      <c r="AI208" s="19">
        <f t="shared" si="545"/>
        <v>0</v>
      </c>
      <c r="AJ208" s="19">
        <f>[1]OON!AX208</f>
        <v>0</v>
      </c>
      <c r="AK208" s="19"/>
      <c r="AL208" s="19">
        <f t="shared" si="546"/>
        <v>0</v>
      </c>
      <c r="AM208" s="19">
        <f t="shared" si="547"/>
        <v>0</v>
      </c>
      <c r="AN208" s="19">
        <f t="shared" si="548"/>
        <v>0</v>
      </c>
      <c r="AO208" s="19">
        <f t="shared" si="549"/>
        <v>0</v>
      </c>
      <c r="AP208" s="50"/>
      <c r="AQ208" s="50"/>
      <c r="AR208" s="50"/>
      <c r="AS208" s="19">
        <f t="shared" si="550"/>
        <v>0</v>
      </c>
      <c r="AT208" s="20"/>
      <c r="AU208" s="20"/>
      <c r="AV208" s="20"/>
      <c r="AW208" s="20"/>
      <c r="AX208" s="20"/>
      <c r="AY208" s="20"/>
      <c r="AZ208" s="20"/>
      <c r="BA208" s="20"/>
      <c r="BB208" s="20"/>
      <c r="BC208" s="20">
        <f t="shared" si="551"/>
        <v>0</v>
      </c>
      <c r="BD208" s="20">
        <f t="shared" si="552"/>
        <v>0</v>
      </c>
      <c r="BE208" s="20">
        <f t="shared" si="553"/>
        <v>0</v>
      </c>
      <c r="BF208" s="19">
        <f t="shared" si="554"/>
        <v>0</v>
      </c>
      <c r="BG208" s="19">
        <f t="shared" si="555"/>
        <v>0</v>
      </c>
      <c r="BH208" s="19">
        <f t="shared" si="556"/>
        <v>0</v>
      </c>
      <c r="BI208" s="19">
        <f t="shared" si="557"/>
        <v>0</v>
      </c>
      <c r="BJ208" s="19">
        <f t="shared" si="558"/>
        <v>0</v>
      </c>
      <c r="BK208" s="19">
        <f t="shared" si="559"/>
        <v>0</v>
      </c>
      <c r="BL208" s="19">
        <f t="shared" si="559"/>
        <v>0</v>
      </c>
      <c r="BM208" s="20">
        <f t="shared" si="560"/>
        <v>0</v>
      </c>
      <c r="BN208" s="20">
        <f t="shared" si="561"/>
        <v>0</v>
      </c>
      <c r="BO208" s="20">
        <f t="shared" si="562"/>
        <v>0</v>
      </c>
      <c r="BP208" s="20">
        <f t="shared" si="562"/>
        <v>0</v>
      </c>
    </row>
    <row r="209" spans="1:68" outlineLevel="2">
      <c r="A209" s="16">
        <v>1462</v>
      </c>
      <c r="B209" s="13">
        <v>600023320</v>
      </c>
      <c r="C209" s="17">
        <v>60254301</v>
      </c>
      <c r="D209" s="18" t="s">
        <v>144</v>
      </c>
      <c r="E209" s="13">
        <v>3143</v>
      </c>
      <c r="F209" s="13" t="s">
        <v>131</v>
      </c>
      <c r="G209" s="17" t="s">
        <v>44</v>
      </c>
      <c r="H209" s="19">
        <v>788859</v>
      </c>
      <c r="I209" s="19">
        <v>585207</v>
      </c>
      <c r="J209" s="19">
        <v>0</v>
      </c>
      <c r="K209" s="19">
        <v>0</v>
      </c>
      <c r="L209" s="19">
        <v>0</v>
      </c>
      <c r="M209" s="19">
        <v>197800</v>
      </c>
      <c r="N209" s="19">
        <v>5852</v>
      </c>
      <c r="O209" s="19">
        <v>0</v>
      </c>
      <c r="P209" s="20">
        <v>1.2141999999999999</v>
      </c>
      <c r="Q209" s="20">
        <v>1.2141999999999999</v>
      </c>
      <c r="R209" s="20">
        <v>0</v>
      </c>
      <c r="S209" s="19">
        <f>[1]OON!AW209</f>
        <v>0</v>
      </c>
      <c r="T209" s="50"/>
      <c r="U209" s="50"/>
      <c r="V209" s="50"/>
      <c r="W209" s="50"/>
      <c r="X209" s="50"/>
      <c r="Y209" s="50"/>
      <c r="Z209" s="19">
        <f t="shared" si="543"/>
        <v>0</v>
      </c>
      <c r="AA209" s="19">
        <f>[1]OON!AX209*-1</f>
        <v>0</v>
      </c>
      <c r="AB209" s="50"/>
      <c r="AC209" s="50"/>
      <c r="AD209" s="50"/>
      <c r="AE209" s="19">
        <f t="shared" si="544"/>
        <v>0</v>
      </c>
      <c r="AF209" s="19"/>
      <c r="AG209" s="19">
        <f>[1]OON!AW209</f>
        <v>0</v>
      </c>
      <c r="AH209" s="19">
        <f>[1]OON!AR209</f>
        <v>0</v>
      </c>
      <c r="AI209" s="19">
        <f t="shared" si="545"/>
        <v>0</v>
      </c>
      <c r="AJ209" s="19">
        <f>[1]OON!AX209</f>
        <v>0</v>
      </c>
      <c r="AK209" s="19"/>
      <c r="AL209" s="19">
        <f t="shared" si="546"/>
        <v>0</v>
      </c>
      <c r="AM209" s="19">
        <f t="shared" si="547"/>
        <v>0</v>
      </c>
      <c r="AN209" s="19">
        <f t="shared" si="548"/>
        <v>0</v>
      </c>
      <c r="AO209" s="19">
        <f t="shared" si="549"/>
        <v>0</v>
      </c>
      <c r="AP209" s="50"/>
      <c r="AQ209" s="50"/>
      <c r="AR209" s="50"/>
      <c r="AS209" s="19">
        <f t="shared" si="550"/>
        <v>0</v>
      </c>
      <c r="AT209" s="20">
        <f>[1]OON!BB209</f>
        <v>0</v>
      </c>
      <c r="AU209" s="20"/>
      <c r="AV209" s="20"/>
      <c r="AW209" s="20"/>
      <c r="AX209" s="20"/>
      <c r="AY209" s="20"/>
      <c r="AZ209" s="20"/>
      <c r="BA209" s="20"/>
      <c r="BB209" s="20"/>
      <c r="BC209" s="20">
        <f t="shared" si="551"/>
        <v>0</v>
      </c>
      <c r="BD209" s="20">
        <f t="shared" si="552"/>
        <v>0</v>
      </c>
      <c r="BE209" s="20">
        <f t="shared" si="553"/>
        <v>0</v>
      </c>
      <c r="BF209" s="19">
        <f t="shared" si="554"/>
        <v>788859</v>
      </c>
      <c r="BG209" s="19">
        <f t="shared" si="555"/>
        <v>585207</v>
      </c>
      <c r="BH209" s="19">
        <f t="shared" si="556"/>
        <v>0</v>
      </c>
      <c r="BI209" s="19">
        <f t="shared" si="557"/>
        <v>0</v>
      </c>
      <c r="BJ209" s="19">
        <f t="shared" si="558"/>
        <v>0</v>
      </c>
      <c r="BK209" s="19">
        <f t="shared" si="559"/>
        <v>197800</v>
      </c>
      <c r="BL209" s="19">
        <f t="shared" si="559"/>
        <v>5852</v>
      </c>
      <c r="BM209" s="20">
        <f t="shared" si="560"/>
        <v>0</v>
      </c>
      <c r="BN209" s="20">
        <f t="shared" si="561"/>
        <v>1.2141999999999999</v>
      </c>
      <c r="BO209" s="20">
        <f t="shared" si="562"/>
        <v>1.2141999999999999</v>
      </c>
      <c r="BP209" s="20">
        <f t="shared" si="562"/>
        <v>0</v>
      </c>
    </row>
    <row r="210" spans="1:68" outlineLevel="2">
      <c r="A210" s="16">
        <v>1462</v>
      </c>
      <c r="B210" s="13">
        <v>600023320</v>
      </c>
      <c r="C210" s="17">
        <v>60254301</v>
      </c>
      <c r="D210" s="18" t="s">
        <v>144</v>
      </c>
      <c r="E210" s="13">
        <v>3143</v>
      </c>
      <c r="F210" s="13" t="s">
        <v>133</v>
      </c>
      <c r="G210" s="13" t="s">
        <v>46</v>
      </c>
      <c r="H210" s="19">
        <v>14344</v>
      </c>
      <c r="I210" s="19">
        <v>0</v>
      </c>
      <c r="J210" s="19">
        <v>10267</v>
      </c>
      <c r="K210" s="19">
        <v>0</v>
      </c>
      <c r="L210" s="19">
        <v>0</v>
      </c>
      <c r="M210" s="19">
        <v>3470</v>
      </c>
      <c r="N210" s="19">
        <v>103</v>
      </c>
      <c r="O210" s="19">
        <v>504</v>
      </c>
      <c r="P210" s="20">
        <v>0.04</v>
      </c>
      <c r="Q210" s="20">
        <v>0</v>
      </c>
      <c r="R210" s="20">
        <v>0.04</v>
      </c>
      <c r="S210" s="19">
        <f>[1]OON!AW210</f>
        <v>0</v>
      </c>
      <c r="T210" s="19"/>
      <c r="U210" s="19"/>
      <c r="V210" s="19"/>
      <c r="W210" s="19"/>
      <c r="X210" s="19"/>
      <c r="Y210" s="19"/>
      <c r="Z210" s="19">
        <f t="shared" si="543"/>
        <v>0</v>
      </c>
      <c r="AA210" s="19">
        <f>[1]OON!AX210*-1</f>
        <v>0</v>
      </c>
      <c r="AB210" s="19"/>
      <c r="AC210" s="19"/>
      <c r="AD210" s="19"/>
      <c r="AE210" s="19">
        <f t="shared" si="544"/>
        <v>0</v>
      </c>
      <c r="AF210" s="19"/>
      <c r="AG210" s="19">
        <f>[1]OON!AW210</f>
        <v>0</v>
      </c>
      <c r="AH210" s="19">
        <f>[1]OON!AR210</f>
        <v>0</v>
      </c>
      <c r="AI210" s="19">
        <f t="shared" si="545"/>
        <v>0</v>
      </c>
      <c r="AJ210" s="19">
        <f>[1]OON!AX210</f>
        <v>0</v>
      </c>
      <c r="AK210" s="19"/>
      <c r="AL210" s="19">
        <f t="shared" si="546"/>
        <v>0</v>
      </c>
      <c r="AM210" s="19">
        <f t="shared" si="547"/>
        <v>0</v>
      </c>
      <c r="AN210" s="19">
        <f t="shared" si="548"/>
        <v>0</v>
      </c>
      <c r="AO210" s="19">
        <f t="shared" si="549"/>
        <v>0</v>
      </c>
      <c r="AP210" s="19"/>
      <c r="AQ210" s="19"/>
      <c r="AR210" s="19"/>
      <c r="AS210" s="19">
        <f t="shared" si="550"/>
        <v>0</v>
      </c>
      <c r="AT210" s="20"/>
      <c r="AU210" s="20">
        <f>[1]OON!BC210</f>
        <v>0</v>
      </c>
      <c r="AV210" s="20"/>
      <c r="AW210" s="20"/>
      <c r="AX210" s="20"/>
      <c r="AY210" s="20"/>
      <c r="AZ210" s="20"/>
      <c r="BA210" s="20"/>
      <c r="BB210" s="20"/>
      <c r="BC210" s="20">
        <f t="shared" si="551"/>
        <v>0</v>
      </c>
      <c r="BD210" s="20">
        <f t="shared" si="552"/>
        <v>0</v>
      </c>
      <c r="BE210" s="20">
        <f t="shared" si="553"/>
        <v>0</v>
      </c>
      <c r="BF210" s="19">
        <f t="shared" si="554"/>
        <v>14344</v>
      </c>
      <c r="BG210" s="19">
        <f t="shared" si="555"/>
        <v>0</v>
      </c>
      <c r="BH210" s="19">
        <f t="shared" si="556"/>
        <v>10267</v>
      </c>
      <c r="BI210" s="19">
        <f t="shared" si="557"/>
        <v>0</v>
      </c>
      <c r="BJ210" s="19">
        <f t="shared" si="558"/>
        <v>0</v>
      </c>
      <c r="BK210" s="19">
        <f t="shared" si="559"/>
        <v>3470</v>
      </c>
      <c r="BL210" s="19">
        <f t="shared" si="559"/>
        <v>103</v>
      </c>
      <c r="BM210" s="20">
        <f t="shared" si="560"/>
        <v>504</v>
      </c>
      <c r="BN210" s="20">
        <f t="shared" si="561"/>
        <v>0.04</v>
      </c>
      <c r="BO210" s="20">
        <f t="shared" si="562"/>
        <v>0</v>
      </c>
      <c r="BP210" s="20">
        <f t="shared" si="562"/>
        <v>0.04</v>
      </c>
    </row>
    <row r="211" spans="1:68" outlineLevel="1">
      <c r="A211" s="22"/>
      <c r="B211" s="23"/>
      <c r="C211" s="24"/>
      <c r="D211" s="25" t="s">
        <v>145</v>
      </c>
      <c r="E211" s="23"/>
      <c r="F211" s="23"/>
      <c r="G211" s="23"/>
      <c r="H211" s="27">
        <v>17538130</v>
      </c>
      <c r="I211" s="27">
        <v>11876105</v>
      </c>
      <c r="J211" s="27">
        <v>980145</v>
      </c>
      <c r="K211" s="27">
        <v>0</v>
      </c>
      <c r="L211" s="27">
        <v>60000</v>
      </c>
      <c r="M211" s="27">
        <v>4365692</v>
      </c>
      <c r="N211" s="27">
        <v>128563</v>
      </c>
      <c r="O211" s="27">
        <v>127625</v>
      </c>
      <c r="P211" s="28">
        <v>20.305500000000002</v>
      </c>
      <c r="Q211" s="28">
        <v>17.441400000000002</v>
      </c>
      <c r="R211" s="28">
        <v>2.8641000000000001</v>
      </c>
      <c r="S211" s="27">
        <f t="shared" ref="S211:AM211" si="563">SUM(S205:S210)</f>
        <v>0</v>
      </c>
      <c r="T211" s="27">
        <f t="shared" si="563"/>
        <v>0</v>
      </c>
      <c r="U211" s="27">
        <f t="shared" si="563"/>
        <v>0</v>
      </c>
      <c r="V211" s="27">
        <f t="shared" si="563"/>
        <v>0</v>
      </c>
      <c r="W211" s="27">
        <f t="shared" si="563"/>
        <v>0</v>
      </c>
      <c r="X211" s="27">
        <f t="shared" si="563"/>
        <v>0</v>
      </c>
      <c r="Y211" s="27">
        <f t="shared" si="563"/>
        <v>0</v>
      </c>
      <c r="Z211" s="27">
        <f t="shared" si="563"/>
        <v>0</v>
      </c>
      <c r="AA211" s="27">
        <f t="shared" si="563"/>
        <v>0</v>
      </c>
      <c r="AB211" s="27">
        <f t="shared" si="563"/>
        <v>0</v>
      </c>
      <c r="AC211" s="27">
        <f t="shared" si="563"/>
        <v>0</v>
      </c>
      <c r="AD211" s="27">
        <f t="shared" si="563"/>
        <v>0</v>
      </c>
      <c r="AE211" s="27">
        <f t="shared" si="563"/>
        <v>0</v>
      </c>
      <c r="AF211" s="27">
        <f t="shared" si="563"/>
        <v>0</v>
      </c>
      <c r="AG211" s="27">
        <f t="shared" si="563"/>
        <v>0</v>
      </c>
      <c r="AH211" s="27">
        <f t="shared" si="563"/>
        <v>0</v>
      </c>
      <c r="AI211" s="27">
        <f t="shared" si="563"/>
        <v>0</v>
      </c>
      <c r="AJ211" s="27">
        <f t="shared" si="563"/>
        <v>0</v>
      </c>
      <c r="AK211" s="27">
        <f t="shared" si="563"/>
        <v>0</v>
      </c>
      <c r="AL211" s="27">
        <f t="shared" si="563"/>
        <v>0</v>
      </c>
      <c r="AM211" s="27">
        <f t="shared" si="563"/>
        <v>0</v>
      </c>
      <c r="AN211" s="27">
        <f t="shared" ref="AN211:BP211" si="564">SUM(AN205:AN210)</f>
        <v>0</v>
      </c>
      <c r="AO211" s="27">
        <f t="shared" si="564"/>
        <v>0</v>
      </c>
      <c r="AP211" s="27">
        <f t="shared" si="564"/>
        <v>0</v>
      </c>
      <c r="AQ211" s="27">
        <f t="shared" si="564"/>
        <v>0</v>
      </c>
      <c r="AR211" s="27">
        <f t="shared" si="564"/>
        <v>0</v>
      </c>
      <c r="AS211" s="27">
        <f t="shared" si="564"/>
        <v>0</v>
      </c>
      <c r="AT211" s="28">
        <f t="shared" si="564"/>
        <v>0</v>
      </c>
      <c r="AU211" s="28">
        <f t="shared" si="564"/>
        <v>0</v>
      </c>
      <c r="AV211" s="28">
        <f t="shared" si="564"/>
        <v>0</v>
      </c>
      <c r="AW211" s="28">
        <f t="shared" si="564"/>
        <v>0</v>
      </c>
      <c r="AX211" s="28">
        <f t="shared" si="564"/>
        <v>0</v>
      </c>
      <c r="AY211" s="28">
        <f t="shared" si="564"/>
        <v>0</v>
      </c>
      <c r="AZ211" s="28">
        <f t="shared" si="564"/>
        <v>0</v>
      </c>
      <c r="BA211" s="28">
        <f t="shared" si="564"/>
        <v>0</v>
      </c>
      <c r="BB211" s="28">
        <f t="shared" si="564"/>
        <v>0</v>
      </c>
      <c r="BC211" s="28">
        <f t="shared" si="564"/>
        <v>0</v>
      </c>
      <c r="BD211" s="28">
        <f t="shared" si="564"/>
        <v>0</v>
      </c>
      <c r="BE211" s="28">
        <f t="shared" si="564"/>
        <v>0</v>
      </c>
      <c r="BF211" s="27">
        <f t="shared" si="564"/>
        <v>17538130</v>
      </c>
      <c r="BG211" s="27">
        <f t="shared" si="564"/>
        <v>11876105</v>
      </c>
      <c r="BH211" s="27">
        <f t="shared" si="564"/>
        <v>980145</v>
      </c>
      <c r="BI211" s="27">
        <f t="shared" si="564"/>
        <v>0</v>
      </c>
      <c r="BJ211" s="27">
        <f t="shared" si="564"/>
        <v>60000</v>
      </c>
      <c r="BK211" s="27">
        <f t="shared" si="564"/>
        <v>4365692</v>
      </c>
      <c r="BL211" s="28">
        <f t="shared" si="564"/>
        <v>128563</v>
      </c>
      <c r="BM211" s="28">
        <f t="shared" si="564"/>
        <v>127625</v>
      </c>
      <c r="BN211" s="28">
        <f t="shared" si="564"/>
        <v>20.305500000000002</v>
      </c>
      <c r="BO211" s="28">
        <f t="shared" si="564"/>
        <v>17.441400000000002</v>
      </c>
      <c r="BP211" s="28">
        <f t="shared" si="564"/>
        <v>2.8641000000000001</v>
      </c>
    </row>
    <row r="212" spans="1:68" outlineLevel="2">
      <c r="A212" s="29">
        <v>1463</v>
      </c>
      <c r="B212" s="30">
        <v>600023354</v>
      </c>
      <c r="C212" s="31">
        <v>60254238</v>
      </c>
      <c r="D212" s="32" t="s">
        <v>146</v>
      </c>
      <c r="E212" s="30">
        <v>3114</v>
      </c>
      <c r="F212" s="30" t="s">
        <v>129</v>
      </c>
      <c r="G212" s="31" t="s">
        <v>44</v>
      </c>
      <c r="H212" s="34">
        <v>11714910</v>
      </c>
      <c r="I212" s="34">
        <v>7751296</v>
      </c>
      <c r="J212" s="34">
        <v>517708</v>
      </c>
      <c r="K212" s="34">
        <v>20000</v>
      </c>
      <c r="L212" s="34">
        <v>330000</v>
      </c>
      <c r="M212" s="34">
        <v>2913224</v>
      </c>
      <c r="N212" s="34">
        <v>82690</v>
      </c>
      <c r="O212" s="34">
        <v>99992</v>
      </c>
      <c r="P212" s="35">
        <v>11.847499999999998</v>
      </c>
      <c r="Q212" s="35">
        <v>10.273999999999999</v>
      </c>
      <c r="R212" s="35">
        <v>1.5734999999999999</v>
      </c>
      <c r="S212" s="19">
        <f>[1]OON!AW212</f>
        <v>0</v>
      </c>
      <c r="T212" s="52"/>
      <c r="U212" s="52"/>
      <c r="V212" s="52"/>
      <c r="W212" s="52"/>
      <c r="X212" s="52"/>
      <c r="Y212" s="52"/>
      <c r="Z212" s="34">
        <f t="shared" ref="Z212:Z217" si="565">SUM(S212:Y212)</f>
        <v>0</v>
      </c>
      <c r="AA212" s="19">
        <f>[1]OON!AX212*-1</f>
        <v>0</v>
      </c>
      <c r="AB212" s="52"/>
      <c r="AC212" s="52"/>
      <c r="AD212" s="52"/>
      <c r="AE212" s="34">
        <f t="shared" ref="AE212:AE217" si="566">SUM(AA212:AD212)</f>
        <v>0</v>
      </c>
      <c r="AF212" s="19"/>
      <c r="AG212" s="19">
        <f>[1]OON!AW212</f>
        <v>0</v>
      </c>
      <c r="AH212" s="19">
        <f>[1]OON!AR212</f>
        <v>0</v>
      </c>
      <c r="AI212" s="34">
        <f t="shared" ref="AI212:AI217" si="567">SUM(AF212:AH212)</f>
        <v>0</v>
      </c>
      <c r="AJ212" s="19">
        <f>[1]OON!AX212</f>
        <v>0</v>
      </c>
      <c r="AK212" s="19"/>
      <c r="AL212" s="34">
        <f t="shared" ref="AL212:AL217" si="568">SUM(AJ212:AK212)</f>
        <v>0</v>
      </c>
      <c r="AM212" s="34">
        <f t="shared" ref="AM212:AM217" si="569">Z212+AE212+AI212+AL212</f>
        <v>0</v>
      </c>
      <c r="AN212" s="19">
        <f t="shared" ref="AN212:AN217" si="570">ROUND((Z212+AE212+AF212+AG212+AJ212)*33.8%,0)</f>
        <v>0</v>
      </c>
      <c r="AO212" s="34">
        <f t="shared" ref="AO212:AO217" si="571">ROUND((Z212+AE212)*1%,0)</f>
        <v>0</v>
      </c>
      <c r="AP212" s="52"/>
      <c r="AQ212" s="52"/>
      <c r="AR212" s="52"/>
      <c r="AS212" s="34">
        <f t="shared" ref="AS212:AS217" si="572">AP212+AQ212+AR212</f>
        <v>0</v>
      </c>
      <c r="AT212" s="20">
        <f>[1]OON!BB212</f>
        <v>0</v>
      </c>
      <c r="AU212" s="20">
        <f>[1]OON!BC212</f>
        <v>0</v>
      </c>
      <c r="AV212" s="35"/>
      <c r="AW212" s="35"/>
      <c r="AX212" s="35"/>
      <c r="AY212" s="35"/>
      <c r="AZ212" s="35"/>
      <c r="BA212" s="35"/>
      <c r="BB212" s="35"/>
      <c r="BC212" s="35">
        <f t="shared" ref="BC212:BC217" si="573">AT212+AV212+AW212+AZ212+BB212+AX212</f>
        <v>0</v>
      </c>
      <c r="BD212" s="35">
        <f t="shared" ref="BD212:BD217" si="574">AU212+BA212+AY212</f>
        <v>0</v>
      </c>
      <c r="BE212" s="35">
        <f t="shared" ref="BE212:BE217" si="575">BC212+BD212</f>
        <v>0</v>
      </c>
      <c r="BF212" s="19">
        <f t="shared" ref="BF212:BF217" si="576">BG212+BH212+BI212+BJ212+BK212+BL212+BM212</f>
        <v>11714910</v>
      </c>
      <c r="BG212" s="19">
        <f t="shared" ref="BG212:BG217" si="577">I212+Z212</f>
        <v>7751296</v>
      </c>
      <c r="BH212" s="19">
        <f t="shared" ref="BH212:BH217" si="578">J212+AE212</f>
        <v>517708</v>
      </c>
      <c r="BI212" s="19">
        <f t="shared" ref="BI212:BI217" si="579">K212+AI212</f>
        <v>20000</v>
      </c>
      <c r="BJ212" s="19">
        <f t="shared" ref="BJ212:BJ217" si="580">L212+AL212</f>
        <v>330000</v>
      </c>
      <c r="BK212" s="19">
        <f t="shared" ref="BK212:BL217" si="581">M212+AN212</f>
        <v>2913224</v>
      </c>
      <c r="BL212" s="19">
        <f t="shared" si="581"/>
        <v>82690</v>
      </c>
      <c r="BM212" s="20">
        <f t="shared" ref="BM212:BM217" si="582">O212+AS212</f>
        <v>99992</v>
      </c>
      <c r="BN212" s="20">
        <f t="shared" ref="BN212:BN217" si="583">BO212+BP212</f>
        <v>11.847499999999998</v>
      </c>
      <c r="BO212" s="20">
        <f t="shared" ref="BO212:BP217" si="584">Q212+BC212</f>
        <v>10.273999999999999</v>
      </c>
      <c r="BP212" s="20">
        <f t="shared" si="584"/>
        <v>1.5734999999999999</v>
      </c>
    </row>
    <row r="213" spans="1:68" outlineLevel="2">
      <c r="A213" s="16">
        <v>1463</v>
      </c>
      <c r="B213" s="13">
        <v>600023354</v>
      </c>
      <c r="C213" s="17">
        <v>60254238</v>
      </c>
      <c r="D213" s="18" t="s">
        <v>146</v>
      </c>
      <c r="E213" s="13">
        <v>3114</v>
      </c>
      <c r="F213" s="13" t="s">
        <v>130</v>
      </c>
      <c r="G213" s="17" t="s">
        <v>44</v>
      </c>
      <c r="H213" s="19">
        <v>1043983</v>
      </c>
      <c r="I213" s="19">
        <v>774468</v>
      </c>
      <c r="J213" s="19">
        <v>0</v>
      </c>
      <c r="K213" s="19">
        <v>0</v>
      </c>
      <c r="L213" s="19">
        <v>0</v>
      </c>
      <c r="M213" s="19">
        <v>261770</v>
      </c>
      <c r="N213" s="19">
        <v>7745</v>
      </c>
      <c r="O213" s="19">
        <v>0</v>
      </c>
      <c r="P213" s="20">
        <v>1.925</v>
      </c>
      <c r="Q213" s="20">
        <v>1.925</v>
      </c>
      <c r="R213" s="20">
        <v>0</v>
      </c>
      <c r="S213" s="19">
        <f>[1]OON!AW213</f>
        <v>0</v>
      </c>
      <c r="T213" s="50"/>
      <c r="U213" s="50"/>
      <c r="V213" s="50"/>
      <c r="W213" s="50"/>
      <c r="X213" s="50"/>
      <c r="Y213" s="50"/>
      <c r="Z213" s="19">
        <f t="shared" si="565"/>
        <v>0</v>
      </c>
      <c r="AA213" s="19">
        <f>[1]OON!AX213*-1</f>
        <v>0</v>
      </c>
      <c r="AB213" s="50"/>
      <c r="AC213" s="50"/>
      <c r="AD213" s="50"/>
      <c r="AE213" s="19">
        <f t="shared" si="566"/>
        <v>0</v>
      </c>
      <c r="AF213" s="19"/>
      <c r="AG213" s="19">
        <f>[1]OON!AW213</f>
        <v>0</v>
      </c>
      <c r="AH213" s="19">
        <f>[1]OON!AR213</f>
        <v>0</v>
      </c>
      <c r="AI213" s="19">
        <f t="shared" si="567"/>
        <v>0</v>
      </c>
      <c r="AJ213" s="19">
        <f>[1]OON!AX213</f>
        <v>0</v>
      </c>
      <c r="AK213" s="19"/>
      <c r="AL213" s="19">
        <f t="shared" si="568"/>
        <v>0</v>
      </c>
      <c r="AM213" s="19">
        <f t="shared" si="569"/>
        <v>0</v>
      </c>
      <c r="AN213" s="19">
        <f t="shared" si="570"/>
        <v>0</v>
      </c>
      <c r="AO213" s="19">
        <f t="shared" si="571"/>
        <v>0</v>
      </c>
      <c r="AP213" s="50"/>
      <c r="AQ213" s="50"/>
      <c r="AR213" s="50"/>
      <c r="AS213" s="19">
        <f t="shared" si="572"/>
        <v>0</v>
      </c>
      <c r="AT213" s="20">
        <f>[1]OON!BB213</f>
        <v>0</v>
      </c>
      <c r="AU213" s="20">
        <f>[1]OON!BC213</f>
        <v>0</v>
      </c>
      <c r="AV213" s="20"/>
      <c r="AW213" s="20"/>
      <c r="AX213" s="20"/>
      <c r="AY213" s="20"/>
      <c r="AZ213" s="20"/>
      <c r="BA213" s="20"/>
      <c r="BB213" s="20"/>
      <c r="BC213" s="20">
        <f t="shared" si="573"/>
        <v>0</v>
      </c>
      <c r="BD213" s="20">
        <f t="shared" si="574"/>
        <v>0</v>
      </c>
      <c r="BE213" s="20">
        <f t="shared" si="575"/>
        <v>0</v>
      </c>
      <c r="BF213" s="19">
        <f t="shared" si="576"/>
        <v>1043983</v>
      </c>
      <c r="BG213" s="19">
        <f t="shared" si="577"/>
        <v>774468</v>
      </c>
      <c r="BH213" s="19">
        <f t="shared" si="578"/>
        <v>0</v>
      </c>
      <c r="BI213" s="19">
        <f t="shared" si="579"/>
        <v>0</v>
      </c>
      <c r="BJ213" s="19">
        <f t="shared" si="580"/>
        <v>0</v>
      </c>
      <c r="BK213" s="19">
        <f t="shared" si="581"/>
        <v>261770</v>
      </c>
      <c r="BL213" s="19">
        <f t="shared" si="581"/>
        <v>7745</v>
      </c>
      <c r="BM213" s="20">
        <f t="shared" si="582"/>
        <v>0</v>
      </c>
      <c r="BN213" s="20">
        <f t="shared" si="583"/>
        <v>1.925</v>
      </c>
      <c r="BO213" s="20">
        <f t="shared" si="584"/>
        <v>1.925</v>
      </c>
      <c r="BP213" s="20">
        <f t="shared" si="584"/>
        <v>0</v>
      </c>
    </row>
    <row r="214" spans="1:68" outlineLevel="2">
      <c r="A214" s="16">
        <v>1463</v>
      </c>
      <c r="B214" s="13">
        <v>600023354</v>
      </c>
      <c r="C214" s="17">
        <v>60254238</v>
      </c>
      <c r="D214" s="18" t="s">
        <v>146</v>
      </c>
      <c r="E214" s="21">
        <v>3114</v>
      </c>
      <c r="F214" s="21" t="s">
        <v>45</v>
      </c>
      <c r="G214" s="21" t="s">
        <v>46</v>
      </c>
      <c r="H214" s="19">
        <v>444307</v>
      </c>
      <c r="I214" s="19">
        <v>329605</v>
      </c>
      <c r="J214" s="19">
        <v>0</v>
      </c>
      <c r="K214" s="19">
        <v>0</v>
      </c>
      <c r="L214" s="19">
        <v>0</v>
      </c>
      <c r="M214" s="19">
        <v>111406</v>
      </c>
      <c r="N214" s="19">
        <v>3296</v>
      </c>
      <c r="O214" s="19">
        <v>0</v>
      </c>
      <c r="P214" s="20">
        <v>0.89</v>
      </c>
      <c r="Q214" s="20">
        <v>0.89</v>
      </c>
      <c r="R214" s="20">
        <v>0</v>
      </c>
      <c r="S214" s="19">
        <f>[1]OON!AW214</f>
        <v>0</v>
      </c>
      <c r="T214" s="50"/>
      <c r="U214" s="50"/>
      <c r="V214" s="50"/>
      <c r="W214" s="50"/>
      <c r="X214" s="50"/>
      <c r="Y214" s="50"/>
      <c r="Z214" s="19">
        <f t="shared" si="565"/>
        <v>0</v>
      </c>
      <c r="AA214" s="19">
        <f>[1]OON!AX214*-1</f>
        <v>0</v>
      </c>
      <c r="AB214" s="50"/>
      <c r="AC214" s="50"/>
      <c r="AD214" s="50"/>
      <c r="AE214" s="19">
        <f t="shared" si="566"/>
        <v>0</v>
      </c>
      <c r="AF214" s="19"/>
      <c r="AG214" s="19">
        <f>[1]OON!AW214</f>
        <v>0</v>
      </c>
      <c r="AH214" s="19">
        <f>[1]OON!AR214</f>
        <v>0</v>
      </c>
      <c r="AI214" s="19">
        <f t="shared" si="567"/>
        <v>0</v>
      </c>
      <c r="AJ214" s="19">
        <f>[1]OON!AX214</f>
        <v>0</v>
      </c>
      <c r="AK214" s="19"/>
      <c r="AL214" s="19">
        <f t="shared" si="568"/>
        <v>0</v>
      </c>
      <c r="AM214" s="19">
        <f t="shared" si="569"/>
        <v>0</v>
      </c>
      <c r="AN214" s="19">
        <f t="shared" si="570"/>
        <v>0</v>
      </c>
      <c r="AO214" s="19">
        <f t="shared" si="571"/>
        <v>0</v>
      </c>
      <c r="AP214" s="50"/>
      <c r="AQ214" s="50"/>
      <c r="AR214" s="50"/>
      <c r="AS214" s="19">
        <f t="shared" si="572"/>
        <v>0</v>
      </c>
      <c r="AT214" s="20"/>
      <c r="AU214" s="20"/>
      <c r="AV214" s="20"/>
      <c r="AW214" s="20"/>
      <c r="AX214" s="20"/>
      <c r="AY214" s="20"/>
      <c r="AZ214" s="20"/>
      <c r="BA214" s="20"/>
      <c r="BB214" s="20"/>
      <c r="BC214" s="20">
        <f t="shared" si="573"/>
        <v>0</v>
      </c>
      <c r="BD214" s="20">
        <f t="shared" si="574"/>
        <v>0</v>
      </c>
      <c r="BE214" s="20">
        <f t="shared" si="575"/>
        <v>0</v>
      </c>
      <c r="BF214" s="19">
        <f t="shared" si="576"/>
        <v>444307</v>
      </c>
      <c r="BG214" s="19">
        <f t="shared" si="577"/>
        <v>329605</v>
      </c>
      <c r="BH214" s="19">
        <f t="shared" si="578"/>
        <v>0</v>
      </c>
      <c r="BI214" s="19">
        <f t="shared" si="579"/>
        <v>0</v>
      </c>
      <c r="BJ214" s="19">
        <f t="shared" si="580"/>
        <v>0</v>
      </c>
      <c r="BK214" s="19">
        <f t="shared" si="581"/>
        <v>111406</v>
      </c>
      <c r="BL214" s="19">
        <f t="shared" si="581"/>
        <v>3296</v>
      </c>
      <c r="BM214" s="20">
        <f t="shared" si="582"/>
        <v>0</v>
      </c>
      <c r="BN214" s="20">
        <f t="shared" si="583"/>
        <v>0.89</v>
      </c>
      <c r="BO214" s="20">
        <f t="shared" si="584"/>
        <v>0.89</v>
      </c>
      <c r="BP214" s="20">
        <f t="shared" si="584"/>
        <v>0</v>
      </c>
    </row>
    <row r="215" spans="1:68" outlineLevel="2">
      <c r="A215" s="16">
        <v>1463</v>
      </c>
      <c r="B215" s="13">
        <v>600023354</v>
      </c>
      <c r="C215" s="17">
        <v>60254238</v>
      </c>
      <c r="D215" s="18" t="s">
        <v>146</v>
      </c>
      <c r="E215" s="21">
        <v>3141</v>
      </c>
      <c r="F215" s="21" t="s">
        <v>47</v>
      </c>
      <c r="G215" s="21" t="s">
        <v>46</v>
      </c>
      <c r="H215" s="19">
        <v>178590</v>
      </c>
      <c r="I215" s="19">
        <v>0</v>
      </c>
      <c r="J215" s="19">
        <v>131325</v>
      </c>
      <c r="K215" s="19">
        <v>0</v>
      </c>
      <c r="L215" s="19">
        <v>0</v>
      </c>
      <c r="M215" s="19">
        <v>44388</v>
      </c>
      <c r="N215" s="19">
        <v>1313</v>
      </c>
      <c r="O215" s="19">
        <v>1564</v>
      </c>
      <c r="P215" s="20">
        <v>0.39</v>
      </c>
      <c r="Q215" s="20">
        <v>0</v>
      </c>
      <c r="R215" s="20">
        <v>0.39</v>
      </c>
      <c r="S215" s="19">
        <f>[1]OON!AW215</f>
        <v>0</v>
      </c>
      <c r="T215" s="50"/>
      <c r="U215" s="50"/>
      <c r="V215" s="50"/>
      <c r="W215" s="50"/>
      <c r="X215" s="50"/>
      <c r="Y215" s="50"/>
      <c r="Z215" s="19">
        <f t="shared" si="565"/>
        <v>0</v>
      </c>
      <c r="AA215" s="19">
        <f>[1]OON!AX215*-1</f>
        <v>0</v>
      </c>
      <c r="AB215" s="50"/>
      <c r="AC215" s="50"/>
      <c r="AD215" s="50"/>
      <c r="AE215" s="19">
        <f t="shared" si="566"/>
        <v>0</v>
      </c>
      <c r="AF215" s="19"/>
      <c r="AG215" s="19">
        <f>[1]OON!AW215</f>
        <v>0</v>
      </c>
      <c r="AH215" s="19">
        <f>[1]OON!AR215</f>
        <v>0</v>
      </c>
      <c r="AI215" s="19">
        <f t="shared" si="567"/>
        <v>0</v>
      </c>
      <c r="AJ215" s="19">
        <f>[1]OON!AX215</f>
        <v>0</v>
      </c>
      <c r="AK215" s="19"/>
      <c r="AL215" s="19">
        <f t="shared" si="568"/>
        <v>0</v>
      </c>
      <c r="AM215" s="19">
        <f t="shared" si="569"/>
        <v>0</v>
      </c>
      <c r="AN215" s="19">
        <f t="shared" si="570"/>
        <v>0</v>
      </c>
      <c r="AO215" s="19">
        <f t="shared" si="571"/>
        <v>0</v>
      </c>
      <c r="AP215" s="50"/>
      <c r="AQ215" s="50"/>
      <c r="AR215" s="50"/>
      <c r="AS215" s="19">
        <f t="shared" si="572"/>
        <v>0</v>
      </c>
      <c r="AT215" s="20"/>
      <c r="AU215" s="20">
        <f>[1]OON!BC215</f>
        <v>0</v>
      </c>
      <c r="AV215" s="20"/>
      <c r="AW215" s="20"/>
      <c r="AX215" s="20"/>
      <c r="AY215" s="20"/>
      <c r="AZ215" s="20"/>
      <c r="BA215" s="20"/>
      <c r="BB215" s="20"/>
      <c r="BC215" s="20">
        <f t="shared" si="573"/>
        <v>0</v>
      </c>
      <c r="BD215" s="20">
        <f t="shared" si="574"/>
        <v>0</v>
      </c>
      <c r="BE215" s="20">
        <f t="shared" si="575"/>
        <v>0</v>
      </c>
      <c r="BF215" s="19">
        <f t="shared" si="576"/>
        <v>178590</v>
      </c>
      <c r="BG215" s="19">
        <f t="shared" si="577"/>
        <v>0</v>
      </c>
      <c r="BH215" s="19">
        <f t="shared" si="578"/>
        <v>131325</v>
      </c>
      <c r="BI215" s="19">
        <f t="shared" si="579"/>
        <v>0</v>
      </c>
      <c r="BJ215" s="19">
        <f t="shared" si="580"/>
        <v>0</v>
      </c>
      <c r="BK215" s="19">
        <f t="shared" si="581"/>
        <v>44388</v>
      </c>
      <c r="BL215" s="19">
        <f t="shared" si="581"/>
        <v>1313</v>
      </c>
      <c r="BM215" s="20">
        <f t="shared" si="582"/>
        <v>1564</v>
      </c>
      <c r="BN215" s="20">
        <f t="shared" si="583"/>
        <v>0.39</v>
      </c>
      <c r="BO215" s="20">
        <f t="shared" si="584"/>
        <v>0</v>
      </c>
      <c r="BP215" s="20">
        <f t="shared" si="584"/>
        <v>0.39</v>
      </c>
    </row>
    <row r="216" spans="1:68" outlineLevel="2">
      <c r="A216" s="16">
        <v>1463</v>
      </c>
      <c r="B216" s="13">
        <v>600023354</v>
      </c>
      <c r="C216" s="17">
        <v>60254238</v>
      </c>
      <c r="D216" s="18" t="s">
        <v>146</v>
      </c>
      <c r="E216" s="13">
        <v>3143</v>
      </c>
      <c r="F216" s="13" t="s">
        <v>131</v>
      </c>
      <c r="G216" s="17" t="s">
        <v>44</v>
      </c>
      <c r="H216" s="19">
        <v>650032</v>
      </c>
      <c r="I216" s="19">
        <v>482220</v>
      </c>
      <c r="J216" s="19">
        <v>0</v>
      </c>
      <c r="K216" s="19">
        <v>0</v>
      </c>
      <c r="L216" s="19">
        <v>0</v>
      </c>
      <c r="M216" s="19">
        <v>162990</v>
      </c>
      <c r="N216" s="19">
        <v>4822</v>
      </c>
      <c r="O216" s="19">
        <v>0</v>
      </c>
      <c r="P216" s="20">
        <v>1</v>
      </c>
      <c r="Q216" s="20">
        <v>1</v>
      </c>
      <c r="R216" s="20">
        <v>0</v>
      </c>
      <c r="S216" s="19">
        <f>[1]OON!AW216</f>
        <v>0</v>
      </c>
      <c r="T216" s="50"/>
      <c r="U216" s="50"/>
      <c r="V216" s="50"/>
      <c r="W216" s="50"/>
      <c r="X216" s="50"/>
      <c r="Y216" s="50"/>
      <c r="Z216" s="19">
        <f t="shared" si="565"/>
        <v>0</v>
      </c>
      <c r="AA216" s="19">
        <f>[1]OON!AX216*-1</f>
        <v>0</v>
      </c>
      <c r="AB216" s="50"/>
      <c r="AC216" s="50"/>
      <c r="AD216" s="50"/>
      <c r="AE216" s="19">
        <f t="shared" si="566"/>
        <v>0</v>
      </c>
      <c r="AF216" s="19"/>
      <c r="AG216" s="19">
        <f>[1]OON!AW216</f>
        <v>0</v>
      </c>
      <c r="AH216" s="19">
        <f>[1]OON!AR216</f>
        <v>0</v>
      </c>
      <c r="AI216" s="19">
        <f t="shared" si="567"/>
        <v>0</v>
      </c>
      <c r="AJ216" s="19">
        <f>[1]OON!AX216</f>
        <v>0</v>
      </c>
      <c r="AK216" s="19"/>
      <c r="AL216" s="19">
        <f t="shared" si="568"/>
        <v>0</v>
      </c>
      <c r="AM216" s="19">
        <f t="shared" si="569"/>
        <v>0</v>
      </c>
      <c r="AN216" s="19">
        <f t="shared" si="570"/>
        <v>0</v>
      </c>
      <c r="AO216" s="19">
        <f t="shared" si="571"/>
        <v>0</v>
      </c>
      <c r="AP216" s="50"/>
      <c r="AQ216" s="50"/>
      <c r="AR216" s="50"/>
      <c r="AS216" s="19">
        <f t="shared" si="572"/>
        <v>0</v>
      </c>
      <c r="AT216" s="20">
        <f>[1]OON!BB216</f>
        <v>0</v>
      </c>
      <c r="AU216" s="20"/>
      <c r="AV216" s="20"/>
      <c r="AW216" s="20"/>
      <c r="AX216" s="20"/>
      <c r="AY216" s="20"/>
      <c r="AZ216" s="20"/>
      <c r="BA216" s="20"/>
      <c r="BB216" s="20"/>
      <c r="BC216" s="20">
        <f t="shared" si="573"/>
        <v>0</v>
      </c>
      <c r="BD216" s="20">
        <f t="shared" si="574"/>
        <v>0</v>
      </c>
      <c r="BE216" s="20">
        <f t="shared" si="575"/>
        <v>0</v>
      </c>
      <c r="BF216" s="19">
        <f t="shared" si="576"/>
        <v>650032</v>
      </c>
      <c r="BG216" s="19">
        <f t="shared" si="577"/>
        <v>482220</v>
      </c>
      <c r="BH216" s="19">
        <f t="shared" si="578"/>
        <v>0</v>
      </c>
      <c r="BI216" s="19">
        <f t="shared" si="579"/>
        <v>0</v>
      </c>
      <c r="BJ216" s="19">
        <f t="shared" si="580"/>
        <v>0</v>
      </c>
      <c r="BK216" s="19">
        <f t="shared" si="581"/>
        <v>162990</v>
      </c>
      <c r="BL216" s="19">
        <f t="shared" si="581"/>
        <v>4822</v>
      </c>
      <c r="BM216" s="20">
        <f t="shared" si="582"/>
        <v>0</v>
      </c>
      <c r="BN216" s="20">
        <f t="shared" si="583"/>
        <v>1</v>
      </c>
      <c r="BO216" s="20">
        <f t="shared" si="584"/>
        <v>1</v>
      </c>
      <c r="BP216" s="20">
        <f t="shared" si="584"/>
        <v>0</v>
      </c>
    </row>
    <row r="217" spans="1:68" outlineLevel="2">
      <c r="A217" s="16">
        <v>1463</v>
      </c>
      <c r="B217" s="13">
        <v>600023354</v>
      </c>
      <c r="C217" s="17">
        <v>60254238</v>
      </c>
      <c r="D217" s="18" t="s">
        <v>146</v>
      </c>
      <c r="E217" s="21">
        <v>3143</v>
      </c>
      <c r="F217" s="21" t="s">
        <v>133</v>
      </c>
      <c r="G217" s="21" t="s">
        <v>46</v>
      </c>
      <c r="H217" s="19">
        <v>10245</v>
      </c>
      <c r="I217" s="19">
        <v>0</v>
      </c>
      <c r="J217" s="19">
        <v>7333</v>
      </c>
      <c r="K217" s="19">
        <v>0</v>
      </c>
      <c r="L217" s="19">
        <v>0</v>
      </c>
      <c r="M217" s="19">
        <v>2479</v>
      </c>
      <c r="N217" s="19">
        <v>73</v>
      </c>
      <c r="O217" s="19">
        <v>360</v>
      </c>
      <c r="P217" s="20">
        <v>0.03</v>
      </c>
      <c r="Q217" s="20">
        <v>0</v>
      </c>
      <c r="R217" s="20">
        <v>0.03</v>
      </c>
      <c r="S217" s="19">
        <f>[1]OON!AW217</f>
        <v>0</v>
      </c>
      <c r="T217" s="50"/>
      <c r="U217" s="50"/>
      <c r="V217" s="50"/>
      <c r="W217" s="50"/>
      <c r="X217" s="50"/>
      <c r="Y217" s="50"/>
      <c r="Z217" s="19">
        <f t="shared" si="565"/>
        <v>0</v>
      </c>
      <c r="AA217" s="19">
        <f>[1]OON!AX217*-1</f>
        <v>0</v>
      </c>
      <c r="AB217" s="50"/>
      <c r="AC217" s="50"/>
      <c r="AD217" s="50"/>
      <c r="AE217" s="19">
        <f t="shared" si="566"/>
        <v>0</v>
      </c>
      <c r="AF217" s="19"/>
      <c r="AG217" s="19">
        <f>[1]OON!AW217</f>
        <v>0</v>
      </c>
      <c r="AH217" s="19">
        <f>[1]OON!AR217</f>
        <v>0</v>
      </c>
      <c r="AI217" s="19">
        <f t="shared" si="567"/>
        <v>0</v>
      </c>
      <c r="AJ217" s="19">
        <f>[1]OON!AX217</f>
        <v>0</v>
      </c>
      <c r="AK217" s="19"/>
      <c r="AL217" s="19">
        <f t="shared" si="568"/>
        <v>0</v>
      </c>
      <c r="AM217" s="19">
        <f t="shared" si="569"/>
        <v>0</v>
      </c>
      <c r="AN217" s="19">
        <f t="shared" si="570"/>
        <v>0</v>
      </c>
      <c r="AO217" s="19">
        <f t="shared" si="571"/>
        <v>0</v>
      </c>
      <c r="AP217" s="50"/>
      <c r="AQ217" s="50"/>
      <c r="AR217" s="50"/>
      <c r="AS217" s="19">
        <f t="shared" si="572"/>
        <v>0</v>
      </c>
      <c r="AT217" s="20"/>
      <c r="AU217" s="20">
        <f>[1]OON!BC217</f>
        <v>0</v>
      </c>
      <c r="AV217" s="20"/>
      <c r="AW217" s="20"/>
      <c r="AX217" s="20"/>
      <c r="AY217" s="20"/>
      <c r="AZ217" s="20"/>
      <c r="BA217" s="20"/>
      <c r="BB217" s="20"/>
      <c r="BC217" s="20">
        <f t="shared" si="573"/>
        <v>0</v>
      </c>
      <c r="BD217" s="20">
        <f t="shared" si="574"/>
        <v>0</v>
      </c>
      <c r="BE217" s="20">
        <f t="shared" si="575"/>
        <v>0</v>
      </c>
      <c r="BF217" s="19">
        <f t="shared" si="576"/>
        <v>10245</v>
      </c>
      <c r="BG217" s="19">
        <f t="shared" si="577"/>
        <v>0</v>
      </c>
      <c r="BH217" s="19">
        <f t="shared" si="578"/>
        <v>7333</v>
      </c>
      <c r="BI217" s="19">
        <f t="shared" si="579"/>
        <v>0</v>
      </c>
      <c r="BJ217" s="19">
        <f t="shared" si="580"/>
        <v>0</v>
      </c>
      <c r="BK217" s="19">
        <f t="shared" si="581"/>
        <v>2479</v>
      </c>
      <c r="BL217" s="19">
        <f t="shared" si="581"/>
        <v>73</v>
      </c>
      <c r="BM217" s="20">
        <f t="shared" si="582"/>
        <v>360</v>
      </c>
      <c r="BN217" s="20">
        <f t="shared" si="583"/>
        <v>0.03</v>
      </c>
      <c r="BO217" s="20">
        <f t="shared" si="584"/>
        <v>0</v>
      </c>
      <c r="BP217" s="20">
        <f t="shared" si="584"/>
        <v>0.03</v>
      </c>
    </row>
    <row r="218" spans="1:68" outlineLevel="1">
      <c r="A218" s="22"/>
      <c r="B218" s="23"/>
      <c r="C218" s="24"/>
      <c r="D218" s="25" t="s">
        <v>147</v>
      </c>
      <c r="E218" s="26"/>
      <c r="F218" s="26"/>
      <c r="G218" s="26"/>
      <c r="H218" s="27">
        <v>14042067</v>
      </c>
      <c r="I218" s="27">
        <v>9337589</v>
      </c>
      <c r="J218" s="27">
        <v>656366</v>
      </c>
      <c r="K218" s="27">
        <v>20000</v>
      </c>
      <c r="L218" s="27">
        <v>330000</v>
      </c>
      <c r="M218" s="27">
        <v>3496257</v>
      </c>
      <c r="N218" s="27">
        <v>99939</v>
      </c>
      <c r="O218" s="27">
        <v>101916</v>
      </c>
      <c r="P218" s="28">
        <v>16.082500000000003</v>
      </c>
      <c r="Q218" s="28">
        <v>14.089</v>
      </c>
      <c r="R218" s="28">
        <v>1.9934999999999998</v>
      </c>
      <c r="S218" s="27">
        <f t="shared" ref="S218:AM218" si="585">SUM(S212:S217)</f>
        <v>0</v>
      </c>
      <c r="T218" s="51">
        <f t="shared" si="585"/>
        <v>0</v>
      </c>
      <c r="U218" s="51">
        <f t="shared" si="585"/>
        <v>0</v>
      </c>
      <c r="V218" s="51">
        <f t="shared" si="585"/>
        <v>0</v>
      </c>
      <c r="W218" s="51">
        <f t="shared" si="585"/>
        <v>0</v>
      </c>
      <c r="X218" s="51">
        <f t="shared" si="585"/>
        <v>0</v>
      </c>
      <c r="Y218" s="51">
        <f t="shared" si="585"/>
        <v>0</v>
      </c>
      <c r="Z218" s="27">
        <f t="shared" si="585"/>
        <v>0</v>
      </c>
      <c r="AA218" s="51">
        <f t="shared" si="585"/>
        <v>0</v>
      </c>
      <c r="AB218" s="51">
        <f t="shared" si="585"/>
        <v>0</v>
      </c>
      <c r="AC218" s="51">
        <f t="shared" si="585"/>
        <v>0</v>
      </c>
      <c r="AD218" s="51">
        <f t="shared" si="585"/>
        <v>0</v>
      </c>
      <c r="AE218" s="27">
        <f t="shared" si="585"/>
        <v>0</v>
      </c>
      <c r="AF218" s="27">
        <f t="shared" si="585"/>
        <v>0</v>
      </c>
      <c r="AG218" s="27">
        <f t="shared" si="585"/>
        <v>0</v>
      </c>
      <c r="AH218" s="27">
        <f t="shared" si="585"/>
        <v>0</v>
      </c>
      <c r="AI218" s="27">
        <f t="shared" si="585"/>
        <v>0</v>
      </c>
      <c r="AJ218" s="27">
        <f t="shared" si="585"/>
        <v>0</v>
      </c>
      <c r="AK218" s="27">
        <f t="shared" si="585"/>
        <v>0</v>
      </c>
      <c r="AL218" s="27">
        <f t="shared" si="585"/>
        <v>0</v>
      </c>
      <c r="AM218" s="27">
        <f t="shared" si="585"/>
        <v>0</v>
      </c>
      <c r="AN218" s="27">
        <f t="shared" ref="AN218:BP218" si="586">SUM(AN212:AN217)</f>
        <v>0</v>
      </c>
      <c r="AO218" s="27">
        <f t="shared" si="586"/>
        <v>0</v>
      </c>
      <c r="AP218" s="51">
        <f t="shared" si="586"/>
        <v>0</v>
      </c>
      <c r="AQ218" s="51">
        <f t="shared" si="586"/>
        <v>0</v>
      </c>
      <c r="AR218" s="51">
        <f t="shared" si="586"/>
        <v>0</v>
      </c>
      <c r="AS218" s="27">
        <f t="shared" si="586"/>
        <v>0</v>
      </c>
      <c r="AT218" s="28">
        <f t="shared" si="586"/>
        <v>0</v>
      </c>
      <c r="AU218" s="28">
        <f t="shared" si="586"/>
        <v>0</v>
      </c>
      <c r="AV218" s="28">
        <f t="shared" si="586"/>
        <v>0</v>
      </c>
      <c r="AW218" s="28">
        <f t="shared" si="586"/>
        <v>0</v>
      </c>
      <c r="AX218" s="28">
        <f t="shared" si="586"/>
        <v>0</v>
      </c>
      <c r="AY218" s="28">
        <f t="shared" si="586"/>
        <v>0</v>
      </c>
      <c r="AZ218" s="28">
        <f t="shared" si="586"/>
        <v>0</v>
      </c>
      <c r="BA218" s="28">
        <f t="shared" si="586"/>
        <v>0</v>
      </c>
      <c r="BB218" s="28">
        <f t="shared" si="586"/>
        <v>0</v>
      </c>
      <c r="BC218" s="28">
        <f t="shared" si="586"/>
        <v>0</v>
      </c>
      <c r="BD218" s="28">
        <f t="shared" si="586"/>
        <v>0</v>
      </c>
      <c r="BE218" s="28">
        <f t="shared" si="586"/>
        <v>0</v>
      </c>
      <c r="BF218" s="27">
        <f t="shared" si="586"/>
        <v>14042067</v>
      </c>
      <c r="BG218" s="27">
        <f t="shared" si="586"/>
        <v>9337589</v>
      </c>
      <c r="BH218" s="27">
        <f t="shared" si="586"/>
        <v>656366</v>
      </c>
      <c r="BI218" s="27">
        <f t="shared" si="586"/>
        <v>20000</v>
      </c>
      <c r="BJ218" s="27">
        <f t="shared" si="586"/>
        <v>330000</v>
      </c>
      <c r="BK218" s="27">
        <f t="shared" si="586"/>
        <v>3496257</v>
      </c>
      <c r="BL218" s="28">
        <f t="shared" si="586"/>
        <v>99939</v>
      </c>
      <c r="BM218" s="28">
        <f t="shared" si="586"/>
        <v>101916</v>
      </c>
      <c r="BN218" s="28">
        <f t="shared" si="586"/>
        <v>16.082500000000003</v>
      </c>
      <c r="BO218" s="28">
        <f t="shared" si="586"/>
        <v>14.089</v>
      </c>
      <c r="BP218" s="28">
        <f t="shared" si="586"/>
        <v>1.9934999999999998</v>
      </c>
    </row>
    <row r="219" spans="1:68" outlineLevel="2">
      <c r="A219" s="29">
        <v>1468</v>
      </c>
      <c r="B219" s="30">
        <v>600099504</v>
      </c>
      <c r="C219" s="31">
        <v>70839921</v>
      </c>
      <c r="D219" s="32" t="s">
        <v>148</v>
      </c>
      <c r="E219" s="30">
        <v>3112</v>
      </c>
      <c r="F219" s="30" t="s">
        <v>127</v>
      </c>
      <c r="G219" s="30" t="s">
        <v>44</v>
      </c>
      <c r="H219" s="34">
        <v>260301</v>
      </c>
      <c r="I219" s="34">
        <v>188779</v>
      </c>
      <c r="J219" s="34">
        <v>3332</v>
      </c>
      <c r="K219" s="34">
        <v>0</v>
      </c>
      <c r="L219" s="34">
        <v>0</v>
      </c>
      <c r="M219" s="34">
        <v>64934</v>
      </c>
      <c r="N219" s="34">
        <v>1921</v>
      </c>
      <c r="O219" s="34">
        <v>1335</v>
      </c>
      <c r="P219" s="35">
        <v>0.33590000000000003</v>
      </c>
      <c r="Q219" s="35">
        <v>0.32250000000000001</v>
      </c>
      <c r="R219" s="35">
        <v>1.34E-2</v>
      </c>
      <c r="S219" s="19">
        <f>[1]OON!AW219</f>
        <v>0</v>
      </c>
      <c r="T219" s="34"/>
      <c r="U219" s="34"/>
      <c r="V219" s="34"/>
      <c r="W219" s="34"/>
      <c r="X219" s="34"/>
      <c r="Y219" s="34"/>
      <c r="Z219" s="34">
        <f t="shared" ref="Z219:Z225" si="587">SUM(S219:Y219)</f>
        <v>0</v>
      </c>
      <c r="AA219" s="19">
        <f>[1]OON!AX219*-1</f>
        <v>0</v>
      </c>
      <c r="AB219" s="34"/>
      <c r="AC219" s="34"/>
      <c r="AD219" s="34"/>
      <c r="AE219" s="34">
        <f t="shared" ref="AE219:AE225" si="588">SUM(AA219:AD219)</f>
        <v>0</v>
      </c>
      <c r="AF219" s="19"/>
      <c r="AG219" s="19">
        <f>[1]OON!AW219</f>
        <v>0</v>
      </c>
      <c r="AH219" s="19">
        <f>[1]OON!AR219</f>
        <v>0</v>
      </c>
      <c r="AI219" s="34">
        <f t="shared" ref="AI219:AI225" si="589">SUM(AF219:AH219)</f>
        <v>0</v>
      </c>
      <c r="AJ219" s="19">
        <f>[1]OON!AX219</f>
        <v>0</v>
      </c>
      <c r="AK219" s="19"/>
      <c r="AL219" s="34">
        <f t="shared" ref="AL219:AL225" si="590">SUM(AJ219:AK219)</f>
        <v>0</v>
      </c>
      <c r="AM219" s="34">
        <f t="shared" ref="AM219:AM225" si="591">Z219+AE219+AI219+AL219</f>
        <v>0</v>
      </c>
      <c r="AN219" s="19">
        <f t="shared" ref="AN219:AN225" si="592">ROUND((Z219+AE219+AF219+AG219+AJ219)*33.8%,0)</f>
        <v>0</v>
      </c>
      <c r="AO219" s="34">
        <f t="shared" ref="AO219:AO225" si="593">ROUND((Z219+AE219)*1%,0)</f>
        <v>0</v>
      </c>
      <c r="AP219" s="34"/>
      <c r="AQ219" s="34"/>
      <c r="AR219" s="34"/>
      <c r="AS219" s="34">
        <f t="shared" ref="AS219:AS225" si="594">AP219+AQ219+AR219</f>
        <v>0</v>
      </c>
      <c r="AT219" s="20">
        <f>[1]OON!BB219</f>
        <v>0</v>
      </c>
      <c r="AU219" s="20">
        <f>[1]OON!BC219</f>
        <v>0</v>
      </c>
      <c r="AV219" s="35"/>
      <c r="AW219" s="35"/>
      <c r="AX219" s="35"/>
      <c r="AY219" s="35"/>
      <c r="AZ219" s="35"/>
      <c r="BA219" s="35"/>
      <c r="BB219" s="35"/>
      <c r="BC219" s="35">
        <f t="shared" ref="BC219:BC225" si="595">AT219+AV219+AW219+AZ219+BB219+AX219</f>
        <v>0</v>
      </c>
      <c r="BD219" s="35">
        <f t="shared" ref="BD219:BD225" si="596">AU219+BA219+AY219</f>
        <v>0</v>
      </c>
      <c r="BE219" s="35">
        <f t="shared" ref="BE219:BE225" si="597">BC219+BD219</f>
        <v>0</v>
      </c>
      <c r="BF219" s="19">
        <f t="shared" ref="BF219:BF225" si="598">BG219+BH219+BI219+BJ219+BK219+BL219+BM219</f>
        <v>260301</v>
      </c>
      <c r="BG219" s="19">
        <f t="shared" ref="BG219:BG225" si="599">I219+Z219</f>
        <v>188779</v>
      </c>
      <c r="BH219" s="19">
        <f t="shared" ref="BH219:BH225" si="600">J219+AE219</f>
        <v>3332</v>
      </c>
      <c r="BI219" s="19">
        <f t="shared" ref="BI219:BI225" si="601">K219+AI219</f>
        <v>0</v>
      </c>
      <c r="BJ219" s="19">
        <f t="shared" ref="BJ219:BJ225" si="602">L219+AL219</f>
        <v>0</v>
      </c>
      <c r="BK219" s="19">
        <f t="shared" ref="BK219:BL225" si="603">M219+AN219</f>
        <v>64934</v>
      </c>
      <c r="BL219" s="19">
        <f t="shared" si="603"/>
        <v>1921</v>
      </c>
      <c r="BM219" s="20">
        <f t="shared" ref="BM219:BM225" si="604">O219+AS219</f>
        <v>1335</v>
      </c>
      <c r="BN219" s="20">
        <f t="shared" ref="BN219:BN225" si="605">BO219+BP219</f>
        <v>0.33590000000000003</v>
      </c>
      <c r="BO219" s="20">
        <f t="shared" ref="BO219:BP225" si="606">Q219+BC219</f>
        <v>0.32250000000000001</v>
      </c>
      <c r="BP219" s="20">
        <f t="shared" si="606"/>
        <v>1.34E-2</v>
      </c>
    </row>
    <row r="220" spans="1:68" outlineLevel="2">
      <c r="A220" s="16">
        <v>1468</v>
      </c>
      <c r="B220" s="13">
        <v>600099504</v>
      </c>
      <c r="C220" s="17">
        <v>70839921</v>
      </c>
      <c r="D220" s="18" t="s">
        <v>148</v>
      </c>
      <c r="E220" s="13">
        <v>3114</v>
      </c>
      <c r="F220" s="13" t="s">
        <v>129</v>
      </c>
      <c r="G220" s="13" t="s">
        <v>44</v>
      </c>
      <c r="H220" s="19">
        <v>11173730</v>
      </c>
      <c r="I220" s="19">
        <v>7227522</v>
      </c>
      <c r="J220" s="19">
        <v>1000514</v>
      </c>
      <c r="K220" s="19">
        <v>0</v>
      </c>
      <c r="L220" s="19">
        <v>0</v>
      </c>
      <c r="M220" s="19">
        <v>2781075</v>
      </c>
      <c r="N220" s="19">
        <v>82281</v>
      </c>
      <c r="O220" s="19">
        <v>82338</v>
      </c>
      <c r="P220" s="20">
        <v>12.6388</v>
      </c>
      <c r="Q220" s="20">
        <v>9.7054000000000009</v>
      </c>
      <c r="R220" s="20">
        <v>2.9333999999999998</v>
      </c>
      <c r="S220" s="19">
        <f>[1]OON!AW220</f>
        <v>0</v>
      </c>
      <c r="T220" s="19"/>
      <c r="U220" s="19"/>
      <c r="V220" s="19"/>
      <c r="W220" s="19"/>
      <c r="X220" s="19"/>
      <c r="Y220" s="19"/>
      <c r="Z220" s="19">
        <f t="shared" si="587"/>
        <v>0</v>
      </c>
      <c r="AA220" s="19">
        <f>[1]OON!AX220*-1</f>
        <v>0</v>
      </c>
      <c r="AB220" s="19"/>
      <c r="AC220" s="19"/>
      <c r="AD220" s="19"/>
      <c r="AE220" s="19">
        <f t="shared" si="588"/>
        <v>0</v>
      </c>
      <c r="AF220" s="19"/>
      <c r="AG220" s="19">
        <f>[1]OON!AW220</f>
        <v>0</v>
      </c>
      <c r="AH220" s="19">
        <f>[1]OON!AR220</f>
        <v>0</v>
      </c>
      <c r="AI220" s="19">
        <f t="shared" si="589"/>
        <v>0</v>
      </c>
      <c r="AJ220" s="19">
        <f>[1]OON!AX220</f>
        <v>0</v>
      </c>
      <c r="AK220" s="19"/>
      <c r="AL220" s="19">
        <f t="shared" si="590"/>
        <v>0</v>
      </c>
      <c r="AM220" s="19">
        <f t="shared" si="591"/>
        <v>0</v>
      </c>
      <c r="AN220" s="19">
        <f t="shared" si="592"/>
        <v>0</v>
      </c>
      <c r="AO220" s="19">
        <f t="shared" si="593"/>
        <v>0</v>
      </c>
      <c r="AP220" s="19"/>
      <c r="AQ220" s="19"/>
      <c r="AR220" s="19"/>
      <c r="AS220" s="19">
        <f t="shared" si="594"/>
        <v>0</v>
      </c>
      <c r="AT220" s="20">
        <f>[1]OON!BB220</f>
        <v>0</v>
      </c>
      <c r="AU220" s="20">
        <f>[1]OON!BC220</f>
        <v>0</v>
      </c>
      <c r="AV220" s="20"/>
      <c r="AW220" s="20"/>
      <c r="AX220" s="20"/>
      <c r="AY220" s="20"/>
      <c r="AZ220" s="20"/>
      <c r="BA220" s="20"/>
      <c r="BB220" s="20"/>
      <c r="BC220" s="20">
        <f t="shared" si="595"/>
        <v>0</v>
      </c>
      <c r="BD220" s="20">
        <f t="shared" si="596"/>
        <v>0</v>
      </c>
      <c r="BE220" s="20">
        <f t="shared" si="597"/>
        <v>0</v>
      </c>
      <c r="BF220" s="19">
        <f t="shared" si="598"/>
        <v>11173730</v>
      </c>
      <c r="BG220" s="19">
        <f t="shared" si="599"/>
        <v>7227522</v>
      </c>
      <c r="BH220" s="19">
        <f t="shared" si="600"/>
        <v>1000514</v>
      </c>
      <c r="BI220" s="19">
        <f t="shared" si="601"/>
        <v>0</v>
      </c>
      <c r="BJ220" s="19">
        <f t="shared" si="602"/>
        <v>0</v>
      </c>
      <c r="BK220" s="19">
        <f t="shared" si="603"/>
        <v>2781075</v>
      </c>
      <c r="BL220" s="19">
        <f t="shared" si="603"/>
        <v>82281</v>
      </c>
      <c r="BM220" s="20">
        <f t="shared" si="604"/>
        <v>82338</v>
      </c>
      <c r="BN220" s="20">
        <f t="shared" si="605"/>
        <v>12.6388</v>
      </c>
      <c r="BO220" s="20">
        <f t="shared" si="606"/>
        <v>9.7054000000000009</v>
      </c>
      <c r="BP220" s="20">
        <f t="shared" si="606"/>
        <v>2.9333999999999998</v>
      </c>
    </row>
    <row r="221" spans="1:68" outlineLevel="2">
      <c r="A221" s="16">
        <v>1468</v>
      </c>
      <c r="B221" s="13">
        <v>600099504</v>
      </c>
      <c r="C221" s="17">
        <v>70839921</v>
      </c>
      <c r="D221" s="18" t="s">
        <v>148</v>
      </c>
      <c r="E221" s="21">
        <v>3114</v>
      </c>
      <c r="F221" s="21" t="s">
        <v>130</v>
      </c>
      <c r="G221" s="21" t="s">
        <v>44</v>
      </c>
      <c r="H221" s="19">
        <v>2576410</v>
      </c>
      <c r="I221" s="19">
        <v>1911283</v>
      </c>
      <c r="J221" s="19">
        <v>0</v>
      </c>
      <c r="K221" s="19">
        <v>0</v>
      </c>
      <c r="L221" s="19">
        <v>0</v>
      </c>
      <c r="M221" s="19">
        <v>646014</v>
      </c>
      <c r="N221" s="19">
        <v>19113</v>
      </c>
      <c r="O221" s="19">
        <v>0</v>
      </c>
      <c r="P221" s="20">
        <v>4.8331999999999997</v>
      </c>
      <c r="Q221" s="20">
        <v>4.8331999999999997</v>
      </c>
      <c r="R221" s="20">
        <v>0</v>
      </c>
      <c r="S221" s="19">
        <f>[1]OON!AW221</f>
        <v>0</v>
      </c>
      <c r="T221" s="50"/>
      <c r="U221" s="50"/>
      <c r="V221" s="50"/>
      <c r="W221" s="50"/>
      <c r="X221" s="50"/>
      <c r="Y221" s="50"/>
      <c r="Z221" s="19">
        <f t="shared" si="587"/>
        <v>0</v>
      </c>
      <c r="AA221" s="19">
        <f>[1]OON!AX221*-1</f>
        <v>0</v>
      </c>
      <c r="AB221" s="50"/>
      <c r="AC221" s="50"/>
      <c r="AD221" s="50"/>
      <c r="AE221" s="19">
        <f t="shared" si="588"/>
        <v>0</v>
      </c>
      <c r="AF221" s="19"/>
      <c r="AG221" s="19">
        <f>[1]OON!AW221</f>
        <v>0</v>
      </c>
      <c r="AH221" s="19">
        <f>[1]OON!AR221</f>
        <v>0</v>
      </c>
      <c r="AI221" s="19">
        <f t="shared" si="589"/>
        <v>0</v>
      </c>
      <c r="AJ221" s="19">
        <f>[1]OON!AX221</f>
        <v>0</v>
      </c>
      <c r="AK221" s="19"/>
      <c r="AL221" s="19">
        <f t="shared" si="590"/>
        <v>0</v>
      </c>
      <c r="AM221" s="19">
        <f t="shared" si="591"/>
        <v>0</v>
      </c>
      <c r="AN221" s="19">
        <f t="shared" si="592"/>
        <v>0</v>
      </c>
      <c r="AO221" s="19">
        <f t="shared" si="593"/>
        <v>0</v>
      </c>
      <c r="AP221" s="50"/>
      <c r="AQ221" s="50"/>
      <c r="AR221" s="50"/>
      <c r="AS221" s="19">
        <f t="shared" si="594"/>
        <v>0</v>
      </c>
      <c r="AT221" s="20">
        <f>[1]OON!BB221</f>
        <v>0</v>
      </c>
      <c r="AU221" s="20">
        <f>[1]OON!BC221</f>
        <v>0</v>
      </c>
      <c r="AV221" s="20"/>
      <c r="AW221" s="20"/>
      <c r="AX221" s="20"/>
      <c r="AY221" s="20"/>
      <c r="AZ221" s="20"/>
      <c r="BA221" s="20"/>
      <c r="BB221" s="20"/>
      <c r="BC221" s="20">
        <f t="shared" si="595"/>
        <v>0</v>
      </c>
      <c r="BD221" s="20">
        <f t="shared" si="596"/>
        <v>0</v>
      </c>
      <c r="BE221" s="20">
        <f t="shared" si="597"/>
        <v>0</v>
      </c>
      <c r="BF221" s="19">
        <f t="shared" si="598"/>
        <v>2576410</v>
      </c>
      <c r="BG221" s="19">
        <f t="shared" si="599"/>
        <v>1911283</v>
      </c>
      <c r="BH221" s="19">
        <f t="shared" si="600"/>
        <v>0</v>
      </c>
      <c r="BI221" s="19">
        <f t="shared" si="601"/>
        <v>0</v>
      </c>
      <c r="BJ221" s="19">
        <f t="shared" si="602"/>
        <v>0</v>
      </c>
      <c r="BK221" s="19">
        <f t="shared" si="603"/>
        <v>646014</v>
      </c>
      <c r="BL221" s="19">
        <f t="shared" si="603"/>
        <v>19113</v>
      </c>
      <c r="BM221" s="20">
        <f t="shared" si="604"/>
        <v>0</v>
      </c>
      <c r="BN221" s="20">
        <f t="shared" si="605"/>
        <v>4.8331999999999997</v>
      </c>
      <c r="BO221" s="20">
        <f t="shared" si="606"/>
        <v>4.8331999999999997</v>
      </c>
      <c r="BP221" s="20">
        <f t="shared" si="606"/>
        <v>0</v>
      </c>
    </row>
    <row r="222" spans="1:68" outlineLevel="2">
      <c r="A222" s="16">
        <v>1468</v>
      </c>
      <c r="B222" s="13">
        <v>600099504</v>
      </c>
      <c r="C222" s="17">
        <v>70839921</v>
      </c>
      <c r="D222" s="18" t="s">
        <v>148</v>
      </c>
      <c r="E222" s="13">
        <v>3114</v>
      </c>
      <c r="F222" s="13" t="s">
        <v>45</v>
      </c>
      <c r="G222" s="17" t="s">
        <v>46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20">
        <v>0</v>
      </c>
      <c r="Q222" s="20">
        <v>0</v>
      </c>
      <c r="R222" s="20">
        <v>0</v>
      </c>
      <c r="S222" s="19">
        <f>[1]OON!AW222</f>
        <v>0</v>
      </c>
      <c r="T222" s="50"/>
      <c r="U222" s="50"/>
      <c r="V222" s="50"/>
      <c r="W222" s="50"/>
      <c r="X222" s="50"/>
      <c r="Y222" s="50"/>
      <c r="Z222" s="19">
        <f t="shared" si="587"/>
        <v>0</v>
      </c>
      <c r="AA222" s="19">
        <f>[1]OON!AX222*-1</f>
        <v>0</v>
      </c>
      <c r="AB222" s="50"/>
      <c r="AC222" s="50"/>
      <c r="AD222" s="50"/>
      <c r="AE222" s="19">
        <f t="shared" si="588"/>
        <v>0</v>
      </c>
      <c r="AF222" s="19"/>
      <c r="AG222" s="19">
        <f>[1]OON!AW222</f>
        <v>0</v>
      </c>
      <c r="AH222" s="19">
        <f>[1]OON!AR222</f>
        <v>0</v>
      </c>
      <c r="AI222" s="19">
        <f t="shared" si="589"/>
        <v>0</v>
      </c>
      <c r="AJ222" s="19">
        <f>[1]OON!AX222</f>
        <v>0</v>
      </c>
      <c r="AK222" s="19"/>
      <c r="AL222" s="19">
        <f t="shared" si="590"/>
        <v>0</v>
      </c>
      <c r="AM222" s="19">
        <f t="shared" si="591"/>
        <v>0</v>
      </c>
      <c r="AN222" s="19">
        <f t="shared" si="592"/>
        <v>0</v>
      </c>
      <c r="AO222" s="19">
        <f t="shared" si="593"/>
        <v>0</v>
      </c>
      <c r="AP222" s="50"/>
      <c r="AQ222" s="50"/>
      <c r="AR222" s="50"/>
      <c r="AS222" s="19">
        <f t="shared" si="594"/>
        <v>0</v>
      </c>
      <c r="AT222" s="20"/>
      <c r="AU222" s="20"/>
      <c r="AV222" s="20"/>
      <c r="AW222" s="20"/>
      <c r="AX222" s="20"/>
      <c r="AY222" s="20"/>
      <c r="AZ222" s="20"/>
      <c r="BA222" s="20"/>
      <c r="BB222" s="20"/>
      <c r="BC222" s="20">
        <f t="shared" si="595"/>
        <v>0</v>
      </c>
      <c r="BD222" s="20">
        <f t="shared" si="596"/>
        <v>0</v>
      </c>
      <c r="BE222" s="20">
        <f t="shared" si="597"/>
        <v>0</v>
      </c>
      <c r="BF222" s="19">
        <f t="shared" si="598"/>
        <v>0</v>
      </c>
      <c r="BG222" s="19">
        <f t="shared" si="599"/>
        <v>0</v>
      </c>
      <c r="BH222" s="19">
        <f t="shared" si="600"/>
        <v>0</v>
      </c>
      <c r="BI222" s="19">
        <f t="shared" si="601"/>
        <v>0</v>
      </c>
      <c r="BJ222" s="19">
        <f t="shared" si="602"/>
        <v>0</v>
      </c>
      <c r="BK222" s="19">
        <f t="shared" si="603"/>
        <v>0</v>
      </c>
      <c r="BL222" s="19">
        <f t="shared" si="603"/>
        <v>0</v>
      </c>
      <c r="BM222" s="20">
        <f t="shared" si="604"/>
        <v>0</v>
      </c>
      <c r="BN222" s="20">
        <f t="shared" si="605"/>
        <v>0</v>
      </c>
      <c r="BO222" s="20">
        <f t="shared" si="606"/>
        <v>0</v>
      </c>
      <c r="BP222" s="20">
        <f t="shared" si="606"/>
        <v>0</v>
      </c>
    </row>
    <row r="223" spans="1:68" outlineLevel="2">
      <c r="A223" s="16">
        <v>1468</v>
      </c>
      <c r="B223" s="13">
        <v>600099504</v>
      </c>
      <c r="C223" s="17">
        <v>70839921</v>
      </c>
      <c r="D223" s="18" t="s">
        <v>148</v>
      </c>
      <c r="E223" s="13">
        <v>3141</v>
      </c>
      <c r="F223" s="13" t="s">
        <v>47</v>
      </c>
      <c r="G223" s="17" t="s">
        <v>46</v>
      </c>
      <c r="H223" s="19">
        <v>39308</v>
      </c>
      <c r="I223" s="19">
        <v>0</v>
      </c>
      <c r="J223" s="19">
        <v>28955</v>
      </c>
      <c r="K223" s="19">
        <v>0</v>
      </c>
      <c r="L223" s="19">
        <v>0</v>
      </c>
      <c r="M223" s="19">
        <v>9787</v>
      </c>
      <c r="N223" s="19">
        <v>290</v>
      </c>
      <c r="O223" s="19">
        <v>276</v>
      </c>
      <c r="P223" s="20">
        <v>0.09</v>
      </c>
      <c r="Q223" s="20">
        <v>0</v>
      </c>
      <c r="R223" s="20">
        <v>0.09</v>
      </c>
      <c r="S223" s="19">
        <f>[1]OON!AW223</f>
        <v>0</v>
      </c>
      <c r="T223" s="50"/>
      <c r="U223" s="50"/>
      <c r="V223" s="50"/>
      <c r="W223" s="50"/>
      <c r="X223" s="50"/>
      <c r="Y223" s="50"/>
      <c r="Z223" s="19">
        <f t="shared" si="587"/>
        <v>0</v>
      </c>
      <c r="AA223" s="19">
        <f>[1]OON!AX223*-1</f>
        <v>0</v>
      </c>
      <c r="AB223" s="50"/>
      <c r="AC223" s="50"/>
      <c r="AD223" s="50"/>
      <c r="AE223" s="19">
        <f t="shared" si="588"/>
        <v>0</v>
      </c>
      <c r="AF223" s="19"/>
      <c r="AG223" s="19">
        <f>[1]OON!AW223</f>
        <v>0</v>
      </c>
      <c r="AH223" s="19">
        <f>[1]OON!AR223</f>
        <v>0</v>
      </c>
      <c r="AI223" s="19">
        <f t="shared" si="589"/>
        <v>0</v>
      </c>
      <c r="AJ223" s="19">
        <f>[1]OON!AX223</f>
        <v>0</v>
      </c>
      <c r="AK223" s="19"/>
      <c r="AL223" s="19">
        <f t="shared" si="590"/>
        <v>0</v>
      </c>
      <c r="AM223" s="19">
        <f t="shared" si="591"/>
        <v>0</v>
      </c>
      <c r="AN223" s="19">
        <f t="shared" si="592"/>
        <v>0</v>
      </c>
      <c r="AO223" s="19">
        <f t="shared" si="593"/>
        <v>0</v>
      </c>
      <c r="AP223" s="50"/>
      <c r="AQ223" s="50"/>
      <c r="AR223" s="50"/>
      <c r="AS223" s="19">
        <f t="shared" si="594"/>
        <v>0</v>
      </c>
      <c r="AT223" s="20"/>
      <c r="AU223" s="20">
        <f>[1]OON!BC223</f>
        <v>0</v>
      </c>
      <c r="AV223" s="20"/>
      <c r="AW223" s="20"/>
      <c r="AX223" s="20"/>
      <c r="AY223" s="20"/>
      <c r="AZ223" s="20"/>
      <c r="BA223" s="20"/>
      <c r="BB223" s="20"/>
      <c r="BC223" s="20">
        <f t="shared" si="595"/>
        <v>0</v>
      </c>
      <c r="BD223" s="20">
        <f t="shared" si="596"/>
        <v>0</v>
      </c>
      <c r="BE223" s="20">
        <f t="shared" si="597"/>
        <v>0</v>
      </c>
      <c r="BF223" s="19">
        <f t="shared" si="598"/>
        <v>39308</v>
      </c>
      <c r="BG223" s="19">
        <f t="shared" si="599"/>
        <v>0</v>
      </c>
      <c r="BH223" s="19">
        <f t="shared" si="600"/>
        <v>28955</v>
      </c>
      <c r="BI223" s="19">
        <f t="shared" si="601"/>
        <v>0</v>
      </c>
      <c r="BJ223" s="19">
        <f t="shared" si="602"/>
        <v>0</v>
      </c>
      <c r="BK223" s="19">
        <f t="shared" si="603"/>
        <v>9787</v>
      </c>
      <c r="BL223" s="19">
        <f t="shared" si="603"/>
        <v>290</v>
      </c>
      <c r="BM223" s="20">
        <f t="shared" si="604"/>
        <v>276</v>
      </c>
      <c r="BN223" s="20">
        <f t="shared" si="605"/>
        <v>0.09</v>
      </c>
      <c r="BO223" s="20">
        <f t="shared" si="606"/>
        <v>0</v>
      </c>
      <c r="BP223" s="20">
        <f t="shared" si="606"/>
        <v>0.09</v>
      </c>
    </row>
    <row r="224" spans="1:68" outlineLevel="2">
      <c r="A224" s="16">
        <v>1468</v>
      </c>
      <c r="B224" s="13">
        <v>600099504</v>
      </c>
      <c r="C224" s="17">
        <v>70839921</v>
      </c>
      <c r="D224" s="18" t="s">
        <v>148</v>
      </c>
      <c r="E224" s="13">
        <v>3143</v>
      </c>
      <c r="F224" s="13" t="s">
        <v>131</v>
      </c>
      <c r="G224" s="17" t="s">
        <v>44</v>
      </c>
      <c r="H224" s="19">
        <v>641098</v>
      </c>
      <c r="I224" s="19">
        <v>475592</v>
      </c>
      <c r="J224" s="19">
        <v>0</v>
      </c>
      <c r="K224" s="19">
        <v>0</v>
      </c>
      <c r="L224" s="19">
        <v>0</v>
      </c>
      <c r="M224" s="19">
        <v>160750</v>
      </c>
      <c r="N224" s="19">
        <v>4756</v>
      </c>
      <c r="O224" s="19">
        <v>0</v>
      </c>
      <c r="P224" s="20">
        <v>0.96430000000000005</v>
      </c>
      <c r="Q224" s="20">
        <v>0.96430000000000005</v>
      </c>
      <c r="R224" s="20">
        <v>0</v>
      </c>
      <c r="S224" s="19">
        <f>[1]OON!AW224</f>
        <v>0</v>
      </c>
      <c r="T224" s="50"/>
      <c r="U224" s="50"/>
      <c r="V224" s="50"/>
      <c r="W224" s="50"/>
      <c r="X224" s="50"/>
      <c r="Y224" s="50"/>
      <c r="Z224" s="19">
        <f t="shared" si="587"/>
        <v>0</v>
      </c>
      <c r="AA224" s="19">
        <f>[1]OON!AX224*-1</f>
        <v>0</v>
      </c>
      <c r="AB224" s="50"/>
      <c r="AC224" s="50"/>
      <c r="AD224" s="50"/>
      <c r="AE224" s="19">
        <f t="shared" si="588"/>
        <v>0</v>
      </c>
      <c r="AF224" s="19"/>
      <c r="AG224" s="19">
        <f>[1]OON!AW224</f>
        <v>0</v>
      </c>
      <c r="AH224" s="19">
        <f>[1]OON!AR224</f>
        <v>0</v>
      </c>
      <c r="AI224" s="19">
        <f t="shared" si="589"/>
        <v>0</v>
      </c>
      <c r="AJ224" s="19">
        <f>[1]OON!AX224</f>
        <v>0</v>
      </c>
      <c r="AK224" s="19"/>
      <c r="AL224" s="19">
        <f t="shared" si="590"/>
        <v>0</v>
      </c>
      <c r="AM224" s="19">
        <f t="shared" si="591"/>
        <v>0</v>
      </c>
      <c r="AN224" s="19">
        <f t="shared" si="592"/>
        <v>0</v>
      </c>
      <c r="AO224" s="19">
        <f t="shared" si="593"/>
        <v>0</v>
      </c>
      <c r="AP224" s="50"/>
      <c r="AQ224" s="50"/>
      <c r="AR224" s="50"/>
      <c r="AS224" s="19">
        <f t="shared" si="594"/>
        <v>0</v>
      </c>
      <c r="AT224" s="20">
        <f>[1]OON!BB224</f>
        <v>0</v>
      </c>
      <c r="AU224" s="20"/>
      <c r="AV224" s="20"/>
      <c r="AW224" s="20"/>
      <c r="AX224" s="20"/>
      <c r="AY224" s="20"/>
      <c r="AZ224" s="20"/>
      <c r="BA224" s="20"/>
      <c r="BB224" s="20"/>
      <c r="BC224" s="20">
        <f t="shared" si="595"/>
        <v>0</v>
      </c>
      <c r="BD224" s="20">
        <f t="shared" si="596"/>
        <v>0</v>
      </c>
      <c r="BE224" s="20">
        <f t="shared" si="597"/>
        <v>0</v>
      </c>
      <c r="BF224" s="19">
        <f t="shared" si="598"/>
        <v>641098</v>
      </c>
      <c r="BG224" s="19">
        <f t="shared" si="599"/>
        <v>475592</v>
      </c>
      <c r="BH224" s="19">
        <f t="shared" si="600"/>
        <v>0</v>
      </c>
      <c r="BI224" s="19">
        <f t="shared" si="601"/>
        <v>0</v>
      </c>
      <c r="BJ224" s="19">
        <f t="shared" si="602"/>
        <v>0</v>
      </c>
      <c r="BK224" s="19">
        <f t="shared" si="603"/>
        <v>160750</v>
      </c>
      <c r="BL224" s="19">
        <f t="shared" si="603"/>
        <v>4756</v>
      </c>
      <c r="BM224" s="20">
        <f t="shared" si="604"/>
        <v>0</v>
      </c>
      <c r="BN224" s="20">
        <f t="shared" si="605"/>
        <v>0.96430000000000005</v>
      </c>
      <c r="BO224" s="20">
        <f t="shared" si="606"/>
        <v>0.96430000000000005</v>
      </c>
      <c r="BP224" s="20">
        <f t="shared" si="606"/>
        <v>0</v>
      </c>
    </row>
    <row r="225" spans="1:68" outlineLevel="2">
      <c r="A225" s="16">
        <v>1468</v>
      </c>
      <c r="B225" s="13">
        <v>600099504</v>
      </c>
      <c r="C225" s="17">
        <v>70839921</v>
      </c>
      <c r="D225" s="18" t="s">
        <v>148</v>
      </c>
      <c r="E225" s="13">
        <v>3143</v>
      </c>
      <c r="F225" s="13" t="s">
        <v>133</v>
      </c>
      <c r="G225" s="17" t="s">
        <v>46</v>
      </c>
      <c r="H225" s="19">
        <v>10245</v>
      </c>
      <c r="I225" s="19">
        <v>0</v>
      </c>
      <c r="J225" s="19">
        <v>7333</v>
      </c>
      <c r="K225" s="19">
        <v>0</v>
      </c>
      <c r="L225" s="19">
        <v>0</v>
      </c>
      <c r="M225" s="19">
        <v>2479</v>
      </c>
      <c r="N225" s="19">
        <v>73</v>
      </c>
      <c r="O225" s="19">
        <v>360</v>
      </c>
      <c r="P225" s="20">
        <v>0.03</v>
      </c>
      <c r="Q225" s="20">
        <v>0</v>
      </c>
      <c r="R225" s="20">
        <v>0.03</v>
      </c>
      <c r="S225" s="19">
        <f>[1]OON!AW225</f>
        <v>0</v>
      </c>
      <c r="T225" s="50"/>
      <c r="U225" s="50"/>
      <c r="V225" s="50"/>
      <c r="W225" s="50"/>
      <c r="X225" s="50"/>
      <c r="Y225" s="50"/>
      <c r="Z225" s="19">
        <f t="shared" si="587"/>
        <v>0</v>
      </c>
      <c r="AA225" s="19">
        <f>[1]OON!AX225*-1</f>
        <v>0</v>
      </c>
      <c r="AB225" s="50"/>
      <c r="AC225" s="50"/>
      <c r="AD225" s="50"/>
      <c r="AE225" s="19">
        <f t="shared" si="588"/>
        <v>0</v>
      </c>
      <c r="AF225" s="19"/>
      <c r="AG225" s="19">
        <f>[1]OON!AW225</f>
        <v>0</v>
      </c>
      <c r="AH225" s="19">
        <f>[1]OON!AR225</f>
        <v>0</v>
      </c>
      <c r="AI225" s="19">
        <f t="shared" si="589"/>
        <v>0</v>
      </c>
      <c r="AJ225" s="19">
        <f>[1]OON!AX225</f>
        <v>0</v>
      </c>
      <c r="AK225" s="19"/>
      <c r="AL225" s="19">
        <f t="shared" si="590"/>
        <v>0</v>
      </c>
      <c r="AM225" s="19">
        <f t="shared" si="591"/>
        <v>0</v>
      </c>
      <c r="AN225" s="19">
        <f t="shared" si="592"/>
        <v>0</v>
      </c>
      <c r="AO225" s="19">
        <f t="shared" si="593"/>
        <v>0</v>
      </c>
      <c r="AP225" s="50"/>
      <c r="AQ225" s="50"/>
      <c r="AR225" s="50"/>
      <c r="AS225" s="19">
        <f t="shared" si="594"/>
        <v>0</v>
      </c>
      <c r="AT225" s="20"/>
      <c r="AU225" s="20">
        <f>[1]OON!BC225</f>
        <v>0</v>
      </c>
      <c r="AV225" s="20"/>
      <c r="AW225" s="20"/>
      <c r="AX225" s="20"/>
      <c r="AY225" s="20"/>
      <c r="AZ225" s="20"/>
      <c r="BA225" s="20"/>
      <c r="BB225" s="20"/>
      <c r="BC225" s="20">
        <f t="shared" si="595"/>
        <v>0</v>
      </c>
      <c r="BD225" s="20">
        <f t="shared" si="596"/>
        <v>0</v>
      </c>
      <c r="BE225" s="20">
        <f t="shared" si="597"/>
        <v>0</v>
      </c>
      <c r="BF225" s="19">
        <f t="shared" si="598"/>
        <v>10245</v>
      </c>
      <c r="BG225" s="19">
        <f t="shared" si="599"/>
        <v>0</v>
      </c>
      <c r="BH225" s="19">
        <f t="shared" si="600"/>
        <v>7333</v>
      </c>
      <c r="BI225" s="19">
        <f t="shared" si="601"/>
        <v>0</v>
      </c>
      <c r="BJ225" s="19">
        <f t="shared" si="602"/>
        <v>0</v>
      </c>
      <c r="BK225" s="19">
        <f t="shared" si="603"/>
        <v>2479</v>
      </c>
      <c r="BL225" s="19">
        <f t="shared" si="603"/>
        <v>73</v>
      </c>
      <c r="BM225" s="20">
        <f t="shared" si="604"/>
        <v>360</v>
      </c>
      <c r="BN225" s="20">
        <f t="shared" si="605"/>
        <v>0.03</v>
      </c>
      <c r="BO225" s="20">
        <f t="shared" si="606"/>
        <v>0</v>
      </c>
      <c r="BP225" s="20">
        <f t="shared" si="606"/>
        <v>0.03</v>
      </c>
    </row>
    <row r="226" spans="1:68" outlineLevel="1">
      <c r="A226" s="22"/>
      <c r="B226" s="23"/>
      <c r="C226" s="24"/>
      <c r="D226" s="25" t="s">
        <v>149</v>
      </c>
      <c r="E226" s="23"/>
      <c r="F226" s="23"/>
      <c r="G226" s="24"/>
      <c r="H226" s="27">
        <v>14701092</v>
      </c>
      <c r="I226" s="27">
        <v>9803176</v>
      </c>
      <c r="J226" s="27">
        <v>1040134</v>
      </c>
      <c r="K226" s="27">
        <v>0</v>
      </c>
      <c r="L226" s="27">
        <v>0</v>
      </c>
      <c r="M226" s="27">
        <v>3665039</v>
      </c>
      <c r="N226" s="27">
        <v>108434</v>
      </c>
      <c r="O226" s="27">
        <v>84309</v>
      </c>
      <c r="P226" s="28">
        <v>18.892200000000003</v>
      </c>
      <c r="Q226" s="28">
        <v>15.8254</v>
      </c>
      <c r="R226" s="28">
        <v>3.0667999999999993</v>
      </c>
      <c r="S226" s="27">
        <f t="shared" ref="S226:AM226" si="607">SUM(S219:S225)</f>
        <v>0</v>
      </c>
      <c r="T226" s="51">
        <f t="shared" si="607"/>
        <v>0</v>
      </c>
      <c r="U226" s="51">
        <f t="shared" si="607"/>
        <v>0</v>
      </c>
      <c r="V226" s="51">
        <f t="shared" si="607"/>
        <v>0</v>
      </c>
      <c r="W226" s="51">
        <f t="shared" si="607"/>
        <v>0</v>
      </c>
      <c r="X226" s="51">
        <f t="shared" si="607"/>
        <v>0</v>
      </c>
      <c r="Y226" s="51">
        <f t="shared" si="607"/>
        <v>0</v>
      </c>
      <c r="Z226" s="27">
        <f t="shared" si="607"/>
        <v>0</v>
      </c>
      <c r="AA226" s="51">
        <f t="shared" si="607"/>
        <v>0</v>
      </c>
      <c r="AB226" s="51">
        <f t="shared" si="607"/>
        <v>0</v>
      </c>
      <c r="AC226" s="51">
        <f t="shared" si="607"/>
        <v>0</v>
      </c>
      <c r="AD226" s="51">
        <f t="shared" si="607"/>
        <v>0</v>
      </c>
      <c r="AE226" s="27">
        <f t="shared" si="607"/>
        <v>0</v>
      </c>
      <c r="AF226" s="27">
        <f t="shared" si="607"/>
        <v>0</v>
      </c>
      <c r="AG226" s="27">
        <f t="shared" si="607"/>
        <v>0</v>
      </c>
      <c r="AH226" s="27">
        <f t="shared" si="607"/>
        <v>0</v>
      </c>
      <c r="AI226" s="27">
        <f t="shared" si="607"/>
        <v>0</v>
      </c>
      <c r="AJ226" s="27">
        <f t="shared" si="607"/>
        <v>0</v>
      </c>
      <c r="AK226" s="27">
        <f t="shared" si="607"/>
        <v>0</v>
      </c>
      <c r="AL226" s="27">
        <f t="shared" si="607"/>
        <v>0</v>
      </c>
      <c r="AM226" s="27">
        <f t="shared" si="607"/>
        <v>0</v>
      </c>
      <c r="AN226" s="27">
        <f t="shared" ref="AN226:BP226" si="608">SUM(AN219:AN225)</f>
        <v>0</v>
      </c>
      <c r="AO226" s="27">
        <f t="shared" si="608"/>
        <v>0</v>
      </c>
      <c r="AP226" s="51">
        <f t="shared" si="608"/>
        <v>0</v>
      </c>
      <c r="AQ226" s="51">
        <f t="shared" si="608"/>
        <v>0</v>
      </c>
      <c r="AR226" s="51">
        <f t="shared" si="608"/>
        <v>0</v>
      </c>
      <c r="AS226" s="27">
        <f t="shared" si="608"/>
        <v>0</v>
      </c>
      <c r="AT226" s="28">
        <f t="shared" si="608"/>
        <v>0</v>
      </c>
      <c r="AU226" s="28">
        <f t="shared" si="608"/>
        <v>0</v>
      </c>
      <c r="AV226" s="28">
        <f t="shared" si="608"/>
        <v>0</v>
      </c>
      <c r="AW226" s="28">
        <f t="shared" si="608"/>
        <v>0</v>
      </c>
      <c r="AX226" s="28">
        <f t="shared" si="608"/>
        <v>0</v>
      </c>
      <c r="AY226" s="28">
        <f t="shared" si="608"/>
        <v>0</v>
      </c>
      <c r="AZ226" s="28">
        <f t="shared" si="608"/>
        <v>0</v>
      </c>
      <c r="BA226" s="28">
        <f t="shared" si="608"/>
        <v>0</v>
      </c>
      <c r="BB226" s="28">
        <f t="shared" si="608"/>
        <v>0</v>
      </c>
      <c r="BC226" s="28">
        <f t="shared" si="608"/>
        <v>0</v>
      </c>
      <c r="BD226" s="28">
        <f t="shared" si="608"/>
        <v>0</v>
      </c>
      <c r="BE226" s="28">
        <f t="shared" si="608"/>
        <v>0</v>
      </c>
      <c r="BF226" s="27">
        <f t="shared" si="608"/>
        <v>14701092</v>
      </c>
      <c r="BG226" s="27">
        <f t="shared" si="608"/>
        <v>9803176</v>
      </c>
      <c r="BH226" s="27">
        <f t="shared" si="608"/>
        <v>1040134</v>
      </c>
      <c r="BI226" s="27">
        <f t="shared" si="608"/>
        <v>0</v>
      </c>
      <c r="BJ226" s="27">
        <f t="shared" si="608"/>
        <v>0</v>
      </c>
      <c r="BK226" s="27">
        <f t="shared" si="608"/>
        <v>3665039</v>
      </c>
      <c r="BL226" s="28">
        <f t="shared" si="608"/>
        <v>108434</v>
      </c>
      <c r="BM226" s="28">
        <f t="shared" si="608"/>
        <v>84309</v>
      </c>
      <c r="BN226" s="28">
        <f t="shared" si="608"/>
        <v>18.892200000000003</v>
      </c>
      <c r="BO226" s="28">
        <f t="shared" si="608"/>
        <v>15.8254</v>
      </c>
      <c r="BP226" s="28">
        <f t="shared" si="608"/>
        <v>3.0667999999999993</v>
      </c>
    </row>
    <row r="227" spans="1:68" outlineLevel="2">
      <c r="A227" s="29">
        <v>1469</v>
      </c>
      <c r="B227" s="30">
        <v>600024342</v>
      </c>
      <c r="C227" s="31">
        <v>70839999</v>
      </c>
      <c r="D227" s="32" t="s">
        <v>150</v>
      </c>
      <c r="E227" s="30">
        <v>3114</v>
      </c>
      <c r="F227" s="30" t="s">
        <v>129</v>
      </c>
      <c r="G227" s="31" t="s">
        <v>44</v>
      </c>
      <c r="H227" s="34">
        <v>6448361</v>
      </c>
      <c r="I227" s="34">
        <v>4264080</v>
      </c>
      <c r="J227" s="34">
        <v>492207</v>
      </c>
      <c r="K227" s="34">
        <v>0</v>
      </c>
      <c r="L227" s="34">
        <v>0</v>
      </c>
      <c r="M227" s="34">
        <v>1607625</v>
      </c>
      <c r="N227" s="34">
        <v>47562</v>
      </c>
      <c r="O227" s="34">
        <v>36887</v>
      </c>
      <c r="P227" s="35">
        <v>7.4032999999999998</v>
      </c>
      <c r="Q227" s="35">
        <v>6</v>
      </c>
      <c r="R227" s="35">
        <v>1.4033</v>
      </c>
      <c r="S227" s="19">
        <f>[1]OON!AW227</f>
        <v>0</v>
      </c>
      <c r="T227" s="52"/>
      <c r="U227" s="52"/>
      <c r="V227" s="52"/>
      <c r="W227" s="52"/>
      <c r="X227" s="52"/>
      <c r="Y227" s="52"/>
      <c r="Z227" s="34">
        <f t="shared" ref="Z227:Z232" si="609">SUM(S227:Y227)</f>
        <v>0</v>
      </c>
      <c r="AA227" s="19">
        <f>[1]OON!AX227*-1</f>
        <v>0</v>
      </c>
      <c r="AB227" s="52"/>
      <c r="AC227" s="52"/>
      <c r="AD227" s="52"/>
      <c r="AE227" s="34">
        <f t="shared" ref="AE227:AE232" si="610">SUM(AA227:AD227)</f>
        <v>0</v>
      </c>
      <c r="AF227" s="19"/>
      <c r="AG227" s="19">
        <f>[1]OON!AW227</f>
        <v>0</v>
      </c>
      <c r="AH227" s="19">
        <f>[1]OON!AR227</f>
        <v>0</v>
      </c>
      <c r="AI227" s="34">
        <f t="shared" ref="AI227:AI232" si="611">SUM(AF227:AH227)</f>
        <v>0</v>
      </c>
      <c r="AJ227" s="19">
        <f>[1]OON!AX227</f>
        <v>0</v>
      </c>
      <c r="AK227" s="19"/>
      <c r="AL227" s="34">
        <f t="shared" ref="AL227:AL232" si="612">SUM(AJ227:AK227)</f>
        <v>0</v>
      </c>
      <c r="AM227" s="34">
        <f t="shared" ref="AM227:AM232" si="613">Z227+AE227+AI227+AL227</f>
        <v>0</v>
      </c>
      <c r="AN227" s="19">
        <f t="shared" ref="AN227:AN232" si="614">ROUND((Z227+AE227+AF227+AG227+AJ227)*33.8%,0)</f>
        <v>0</v>
      </c>
      <c r="AO227" s="34">
        <f t="shared" ref="AO227:AO232" si="615">ROUND((Z227+AE227)*1%,0)</f>
        <v>0</v>
      </c>
      <c r="AP227" s="52"/>
      <c r="AQ227" s="52"/>
      <c r="AR227" s="52"/>
      <c r="AS227" s="34">
        <f t="shared" ref="AS227:AS232" si="616">AP227+AQ227+AR227</f>
        <v>0</v>
      </c>
      <c r="AT227" s="20">
        <f>[1]OON!BB227</f>
        <v>0</v>
      </c>
      <c r="AU227" s="20">
        <f>[1]OON!BC227</f>
        <v>0</v>
      </c>
      <c r="AV227" s="35"/>
      <c r="AW227" s="35"/>
      <c r="AX227" s="35"/>
      <c r="AY227" s="35"/>
      <c r="AZ227" s="35"/>
      <c r="BA227" s="35"/>
      <c r="BB227" s="35"/>
      <c r="BC227" s="35">
        <f t="shared" ref="BC227:BC232" si="617">AT227+AV227+AW227+AZ227+BB227+AX227</f>
        <v>0</v>
      </c>
      <c r="BD227" s="35">
        <f t="shared" ref="BD227:BD232" si="618">AU227+BA227+AY227</f>
        <v>0</v>
      </c>
      <c r="BE227" s="35">
        <f t="shared" ref="BE227:BE232" si="619">BC227+BD227</f>
        <v>0</v>
      </c>
      <c r="BF227" s="19">
        <f t="shared" ref="BF227:BF232" si="620">BG227+BH227+BI227+BJ227+BK227+BL227+BM227</f>
        <v>6448361</v>
      </c>
      <c r="BG227" s="19">
        <f t="shared" ref="BG227:BG232" si="621">I227+Z227</f>
        <v>4264080</v>
      </c>
      <c r="BH227" s="19">
        <f t="shared" ref="BH227:BH232" si="622">J227+AE227</f>
        <v>492207</v>
      </c>
      <c r="BI227" s="19">
        <f t="shared" ref="BI227:BI232" si="623">K227+AI227</f>
        <v>0</v>
      </c>
      <c r="BJ227" s="19">
        <f t="shared" ref="BJ227:BJ232" si="624">L227+AL227</f>
        <v>0</v>
      </c>
      <c r="BK227" s="19">
        <f t="shared" ref="BK227:BL232" si="625">M227+AN227</f>
        <v>1607625</v>
      </c>
      <c r="BL227" s="19">
        <f t="shared" si="625"/>
        <v>47562</v>
      </c>
      <c r="BM227" s="20">
        <f t="shared" ref="BM227:BM232" si="626">O227+AS227</f>
        <v>36887</v>
      </c>
      <c r="BN227" s="20">
        <f t="shared" ref="BN227:BN232" si="627">BO227+BP227</f>
        <v>7.4032999999999998</v>
      </c>
      <c r="BO227" s="20">
        <f t="shared" ref="BO227:BP232" si="628">Q227+BC227</f>
        <v>6</v>
      </c>
      <c r="BP227" s="20">
        <f t="shared" si="628"/>
        <v>1.4033</v>
      </c>
    </row>
    <row r="228" spans="1:68" outlineLevel="2">
      <c r="A228" s="16">
        <v>1469</v>
      </c>
      <c r="B228" s="13">
        <v>600024342</v>
      </c>
      <c r="C228" s="17">
        <v>70839999</v>
      </c>
      <c r="D228" s="18" t="s">
        <v>150</v>
      </c>
      <c r="E228" s="13">
        <v>3114</v>
      </c>
      <c r="F228" s="13" t="s">
        <v>130</v>
      </c>
      <c r="G228" s="13" t="s">
        <v>44</v>
      </c>
      <c r="H228" s="19">
        <v>1877178</v>
      </c>
      <c r="I228" s="19">
        <v>1392565</v>
      </c>
      <c r="J228" s="19">
        <v>0</v>
      </c>
      <c r="K228" s="19">
        <v>0</v>
      </c>
      <c r="L228" s="19">
        <v>0</v>
      </c>
      <c r="M228" s="19">
        <v>470687</v>
      </c>
      <c r="N228" s="19">
        <v>13926</v>
      </c>
      <c r="O228" s="19">
        <v>0</v>
      </c>
      <c r="P228" s="20">
        <v>3.5830000000000002</v>
      </c>
      <c r="Q228" s="20">
        <v>3.5830000000000002</v>
      </c>
      <c r="R228" s="20">
        <v>0</v>
      </c>
      <c r="S228" s="19">
        <f>[1]OON!AW228</f>
        <v>0</v>
      </c>
      <c r="T228" s="19"/>
      <c r="U228" s="19"/>
      <c r="V228" s="19"/>
      <c r="W228" s="19"/>
      <c r="X228" s="19"/>
      <c r="Y228" s="19"/>
      <c r="Z228" s="19">
        <f t="shared" si="609"/>
        <v>0</v>
      </c>
      <c r="AA228" s="19">
        <f>[1]OON!AX228*-1</f>
        <v>0</v>
      </c>
      <c r="AB228" s="19"/>
      <c r="AC228" s="19"/>
      <c r="AD228" s="19"/>
      <c r="AE228" s="19">
        <f t="shared" si="610"/>
        <v>0</v>
      </c>
      <c r="AF228" s="19"/>
      <c r="AG228" s="19">
        <f>[1]OON!AW228</f>
        <v>0</v>
      </c>
      <c r="AH228" s="19">
        <f>[1]OON!AR228</f>
        <v>0</v>
      </c>
      <c r="AI228" s="19">
        <f t="shared" si="611"/>
        <v>0</v>
      </c>
      <c r="AJ228" s="19">
        <f>[1]OON!AX228</f>
        <v>0</v>
      </c>
      <c r="AK228" s="19"/>
      <c r="AL228" s="19">
        <f t="shared" si="612"/>
        <v>0</v>
      </c>
      <c r="AM228" s="19">
        <f t="shared" si="613"/>
        <v>0</v>
      </c>
      <c r="AN228" s="19">
        <f t="shared" si="614"/>
        <v>0</v>
      </c>
      <c r="AO228" s="19">
        <f t="shared" si="615"/>
        <v>0</v>
      </c>
      <c r="AP228" s="19"/>
      <c r="AQ228" s="19"/>
      <c r="AR228" s="19"/>
      <c r="AS228" s="19">
        <f t="shared" si="616"/>
        <v>0</v>
      </c>
      <c r="AT228" s="20">
        <f>[1]OON!BB228</f>
        <v>0</v>
      </c>
      <c r="AU228" s="20">
        <f>[1]OON!BC228</f>
        <v>0</v>
      </c>
      <c r="AV228" s="20"/>
      <c r="AW228" s="20"/>
      <c r="AX228" s="20"/>
      <c r="AY228" s="20"/>
      <c r="AZ228" s="20"/>
      <c r="BA228" s="20"/>
      <c r="BB228" s="20"/>
      <c r="BC228" s="20">
        <f t="shared" si="617"/>
        <v>0</v>
      </c>
      <c r="BD228" s="20">
        <f t="shared" si="618"/>
        <v>0</v>
      </c>
      <c r="BE228" s="20">
        <f t="shared" si="619"/>
        <v>0</v>
      </c>
      <c r="BF228" s="19">
        <f t="shared" si="620"/>
        <v>1877178</v>
      </c>
      <c r="BG228" s="19">
        <f t="shared" si="621"/>
        <v>1392565</v>
      </c>
      <c r="BH228" s="19">
        <f t="shared" si="622"/>
        <v>0</v>
      </c>
      <c r="BI228" s="19">
        <f t="shared" si="623"/>
        <v>0</v>
      </c>
      <c r="BJ228" s="19">
        <f t="shared" si="624"/>
        <v>0</v>
      </c>
      <c r="BK228" s="19">
        <f t="shared" si="625"/>
        <v>470687</v>
      </c>
      <c r="BL228" s="19">
        <f t="shared" si="625"/>
        <v>13926</v>
      </c>
      <c r="BM228" s="20">
        <f t="shared" si="626"/>
        <v>0</v>
      </c>
      <c r="BN228" s="20">
        <f t="shared" si="627"/>
        <v>3.5830000000000002</v>
      </c>
      <c r="BO228" s="20">
        <f t="shared" si="628"/>
        <v>3.5830000000000002</v>
      </c>
      <c r="BP228" s="20">
        <f t="shared" si="628"/>
        <v>0</v>
      </c>
    </row>
    <row r="229" spans="1:68" outlineLevel="2">
      <c r="A229" s="16">
        <v>1469</v>
      </c>
      <c r="B229" s="13">
        <v>600024342</v>
      </c>
      <c r="C229" s="17">
        <v>70839999</v>
      </c>
      <c r="D229" s="18" t="s">
        <v>150</v>
      </c>
      <c r="E229" s="13">
        <v>3114</v>
      </c>
      <c r="F229" s="13" t="s">
        <v>45</v>
      </c>
      <c r="G229" s="17" t="s">
        <v>46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20">
        <v>0</v>
      </c>
      <c r="Q229" s="20">
        <v>0</v>
      </c>
      <c r="R229" s="20">
        <v>0</v>
      </c>
      <c r="S229" s="19">
        <f>[1]OON!AW229</f>
        <v>0</v>
      </c>
      <c r="T229" s="50"/>
      <c r="U229" s="50"/>
      <c r="V229" s="50"/>
      <c r="W229" s="50"/>
      <c r="X229" s="50"/>
      <c r="Y229" s="50"/>
      <c r="Z229" s="19">
        <f t="shared" si="609"/>
        <v>0</v>
      </c>
      <c r="AA229" s="19">
        <f>[1]OON!AX229*-1</f>
        <v>0</v>
      </c>
      <c r="AB229" s="50"/>
      <c r="AC229" s="50"/>
      <c r="AD229" s="50"/>
      <c r="AE229" s="19">
        <f t="shared" si="610"/>
        <v>0</v>
      </c>
      <c r="AF229" s="19"/>
      <c r="AG229" s="19">
        <f>[1]OON!AW229</f>
        <v>0</v>
      </c>
      <c r="AH229" s="19">
        <f>[1]OON!AR229</f>
        <v>0</v>
      </c>
      <c r="AI229" s="19">
        <f t="shared" si="611"/>
        <v>0</v>
      </c>
      <c r="AJ229" s="19">
        <f>[1]OON!AX229</f>
        <v>0</v>
      </c>
      <c r="AK229" s="19"/>
      <c r="AL229" s="19">
        <f t="shared" si="612"/>
        <v>0</v>
      </c>
      <c r="AM229" s="19">
        <f t="shared" si="613"/>
        <v>0</v>
      </c>
      <c r="AN229" s="19">
        <f t="shared" si="614"/>
        <v>0</v>
      </c>
      <c r="AO229" s="19">
        <f t="shared" si="615"/>
        <v>0</v>
      </c>
      <c r="AP229" s="50"/>
      <c r="AQ229" s="50"/>
      <c r="AR229" s="50"/>
      <c r="AS229" s="19">
        <f t="shared" si="616"/>
        <v>0</v>
      </c>
      <c r="AT229" s="20"/>
      <c r="AU229" s="20"/>
      <c r="AV229" s="20"/>
      <c r="AW229" s="20"/>
      <c r="AX229" s="20"/>
      <c r="AY229" s="20"/>
      <c r="AZ229" s="20"/>
      <c r="BA229" s="20"/>
      <c r="BB229" s="20"/>
      <c r="BC229" s="20">
        <f t="shared" si="617"/>
        <v>0</v>
      </c>
      <c r="BD229" s="20">
        <f t="shared" si="618"/>
        <v>0</v>
      </c>
      <c r="BE229" s="20">
        <f t="shared" si="619"/>
        <v>0</v>
      </c>
      <c r="BF229" s="19">
        <f t="shared" si="620"/>
        <v>0</v>
      </c>
      <c r="BG229" s="19">
        <f t="shared" si="621"/>
        <v>0</v>
      </c>
      <c r="BH229" s="19">
        <f t="shared" si="622"/>
        <v>0</v>
      </c>
      <c r="BI229" s="19">
        <f t="shared" si="623"/>
        <v>0</v>
      </c>
      <c r="BJ229" s="19">
        <f t="shared" si="624"/>
        <v>0</v>
      </c>
      <c r="BK229" s="19">
        <f t="shared" si="625"/>
        <v>0</v>
      </c>
      <c r="BL229" s="19">
        <f t="shared" si="625"/>
        <v>0</v>
      </c>
      <c r="BM229" s="20">
        <f t="shared" si="626"/>
        <v>0</v>
      </c>
      <c r="BN229" s="20">
        <f t="shared" si="627"/>
        <v>0</v>
      </c>
      <c r="BO229" s="20">
        <f t="shared" si="628"/>
        <v>0</v>
      </c>
      <c r="BP229" s="20">
        <f t="shared" si="628"/>
        <v>0</v>
      </c>
    </row>
    <row r="230" spans="1:68" outlineLevel="2">
      <c r="A230" s="16">
        <v>1469</v>
      </c>
      <c r="B230" s="13">
        <v>600024342</v>
      </c>
      <c r="C230" s="17">
        <v>70839999</v>
      </c>
      <c r="D230" s="18" t="s">
        <v>150</v>
      </c>
      <c r="E230" s="13">
        <v>3141</v>
      </c>
      <c r="F230" s="13" t="s">
        <v>47</v>
      </c>
      <c r="G230" s="17" t="s">
        <v>46</v>
      </c>
      <c r="H230" s="19">
        <v>88444</v>
      </c>
      <c r="I230" s="19">
        <v>0</v>
      </c>
      <c r="J230" s="19">
        <v>65150</v>
      </c>
      <c r="K230" s="19">
        <v>0</v>
      </c>
      <c r="L230" s="19">
        <v>0</v>
      </c>
      <c r="M230" s="19">
        <v>22021</v>
      </c>
      <c r="N230" s="19">
        <v>652</v>
      </c>
      <c r="O230" s="19">
        <v>621</v>
      </c>
      <c r="P230" s="20">
        <v>0.19</v>
      </c>
      <c r="Q230" s="20">
        <v>0</v>
      </c>
      <c r="R230" s="20">
        <v>0.19</v>
      </c>
      <c r="S230" s="19">
        <f>[1]OON!AW230</f>
        <v>0</v>
      </c>
      <c r="T230" s="50"/>
      <c r="U230" s="50"/>
      <c r="V230" s="50"/>
      <c r="W230" s="50"/>
      <c r="X230" s="50"/>
      <c r="Y230" s="50"/>
      <c r="Z230" s="19">
        <f t="shared" si="609"/>
        <v>0</v>
      </c>
      <c r="AA230" s="19">
        <f>[1]OON!AX230*-1</f>
        <v>0</v>
      </c>
      <c r="AB230" s="50"/>
      <c r="AC230" s="50"/>
      <c r="AD230" s="50"/>
      <c r="AE230" s="19">
        <f t="shared" si="610"/>
        <v>0</v>
      </c>
      <c r="AF230" s="19"/>
      <c r="AG230" s="19">
        <f>[1]OON!AW230</f>
        <v>0</v>
      </c>
      <c r="AH230" s="19">
        <f>[1]OON!AR230</f>
        <v>0</v>
      </c>
      <c r="AI230" s="19">
        <f t="shared" si="611"/>
        <v>0</v>
      </c>
      <c r="AJ230" s="19">
        <f>[1]OON!AX230</f>
        <v>0</v>
      </c>
      <c r="AK230" s="19"/>
      <c r="AL230" s="19">
        <f t="shared" si="612"/>
        <v>0</v>
      </c>
      <c r="AM230" s="19">
        <f t="shared" si="613"/>
        <v>0</v>
      </c>
      <c r="AN230" s="19">
        <f t="shared" si="614"/>
        <v>0</v>
      </c>
      <c r="AO230" s="19">
        <f t="shared" si="615"/>
        <v>0</v>
      </c>
      <c r="AP230" s="50"/>
      <c r="AQ230" s="50"/>
      <c r="AR230" s="50"/>
      <c r="AS230" s="19">
        <f t="shared" si="616"/>
        <v>0</v>
      </c>
      <c r="AT230" s="20"/>
      <c r="AU230" s="20">
        <f>[1]OON!BC230</f>
        <v>0</v>
      </c>
      <c r="AV230" s="20"/>
      <c r="AW230" s="20"/>
      <c r="AX230" s="20"/>
      <c r="AY230" s="20"/>
      <c r="AZ230" s="20"/>
      <c r="BA230" s="20"/>
      <c r="BB230" s="20"/>
      <c r="BC230" s="20">
        <f t="shared" si="617"/>
        <v>0</v>
      </c>
      <c r="BD230" s="20">
        <f t="shared" si="618"/>
        <v>0</v>
      </c>
      <c r="BE230" s="20">
        <f t="shared" si="619"/>
        <v>0</v>
      </c>
      <c r="BF230" s="19">
        <f t="shared" si="620"/>
        <v>88444</v>
      </c>
      <c r="BG230" s="19">
        <f t="shared" si="621"/>
        <v>0</v>
      </c>
      <c r="BH230" s="19">
        <f t="shared" si="622"/>
        <v>65150</v>
      </c>
      <c r="BI230" s="19">
        <f t="shared" si="623"/>
        <v>0</v>
      </c>
      <c r="BJ230" s="19">
        <f t="shared" si="624"/>
        <v>0</v>
      </c>
      <c r="BK230" s="19">
        <f t="shared" si="625"/>
        <v>22021</v>
      </c>
      <c r="BL230" s="19">
        <f t="shared" si="625"/>
        <v>652</v>
      </c>
      <c r="BM230" s="20">
        <f t="shared" si="626"/>
        <v>621</v>
      </c>
      <c r="BN230" s="20">
        <f t="shared" si="627"/>
        <v>0.19</v>
      </c>
      <c r="BO230" s="20">
        <f t="shared" si="628"/>
        <v>0</v>
      </c>
      <c r="BP230" s="20">
        <f t="shared" si="628"/>
        <v>0.19</v>
      </c>
    </row>
    <row r="231" spans="1:68" outlineLevel="2">
      <c r="A231" s="16">
        <v>1469</v>
      </c>
      <c r="B231" s="13">
        <v>600024342</v>
      </c>
      <c r="C231" s="17">
        <v>70839999</v>
      </c>
      <c r="D231" s="18" t="s">
        <v>150</v>
      </c>
      <c r="E231" s="13">
        <v>3143</v>
      </c>
      <c r="F231" s="13" t="s">
        <v>131</v>
      </c>
      <c r="G231" s="13" t="s">
        <v>44</v>
      </c>
      <c r="H231" s="19">
        <v>494258</v>
      </c>
      <c r="I231" s="19">
        <v>366660</v>
      </c>
      <c r="J231" s="19">
        <v>0</v>
      </c>
      <c r="K231" s="19">
        <v>0</v>
      </c>
      <c r="L231" s="19">
        <v>0</v>
      </c>
      <c r="M231" s="19">
        <v>123931</v>
      </c>
      <c r="N231" s="19">
        <v>3667</v>
      </c>
      <c r="O231" s="19">
        <v>0</v>
      </c>
      <c r="P231" s="20">
        <v>0.9</v>
      </c>
      <c r="Q231" s="20">
        <v>0.9</v>
      </c>
      <c r="R231" s="20">
        <v>0</v>
      </c>
      <c r="S231" s="19">
        <f>[1]OON!AW231</f>
        <v>0</v>
      </c>
      <c r="T231" s="19"/>
      <c r="U231" s="19"/>
      <c r="V231" s="19"/>
      <c r="W231" s="19"/>
      <c r="X231" s="19"/>
      <c r="Y231" s="19"/>
      <c r="Z231" s="19">
        <f t="shared" si="609"/>
        <v>0</v>
      </c>
      <c r="AA231" s="19">
        <f>[1]OON!AX231*-1</f>
        <v>0</v>
      </c>
      <c r="AB231" s="19"/>
      <c r="AC231" s="19"/>
      <c r="AD231" s="19"/>
      <c r="AE231" s="19">
        <f t="shared" si="610"/>
        <v>0</v>
      </c>
      <c r="AF231" s="19"/>
      <c r="AG231" s="19">
        <f>[1]OON!AW231</f>
        <v>0</v>
      </c>
      <c r="AH231" s="19">
        <f>[1]OON!AR231</f>
        <v>0</v>
      </c>
      <c r="AI231" s="19">
        <f t="shared" si="611"/>
        <v>0</v>
      </c>
      <c r="AJ231" s="19">
        <f>[1]OON!AX231</f>
        <v>0</v>
      </c>
      <c r="AK231" s="19"/>
      <c r="AL231" s="19">
        <f t="shared" si="612"/>
        <v>0</v>
      </c>
      <c r="AM231" s="19">
        <f t="shared" si="613"/>
        <v>0</v>
      </c>
      <c r="AN231" s="19">
        <f t="shared" si="614"/>
        <v>0</v>
      </c>
      <c r="AO231" s="19">
        <f t="shared" si="615"/>
        <v>0</v>
      </c>
      <c r="AP231" s="19"/>
      <c r="AQ231" s="19"/>
      <c r="AR231" s="19"/>
      <c r="AS231" s="19">
        <f t="shared" si="616"/>
        <v>0</v>
      </c>
      <c r="AT231" s="20">
        <f>[1]OON!BB231</f>
        <v>0</v>
      </c>
      <c r="AU231" s="20"/>
      <c r="AV231" s="20"/>
      <c r="AW231" s="20"/>
      <c r="AX231" s="20"/>
      <c r="AY231" s="20"/>
      <c r="AZ231" s="20"/>
      <c r="BA231" s="20"/>
      <c r="BB231" s="20"/>
      <c r="BC231" s="20">
        <f t="shared" si="617"/>
        <v>0</v>
      </c>
      <c r="BD231" s="20">
        <f t="shared" si="618"/>
        <v>0</v>
      </c>
      <c r="BE231" s="20">
        <f t="shared" si="619"/>
        <v>0</v>
      </c>
      <c r="BF231" s="19">
        <f t="shared" si="620"/>
        <v>494258</v>
      </c>
      <c r="BG231" s="19">
        <f t="shared" si="621"/>
        <v>366660</v>
      </c>
      <c r="BH231" s="19">
        <f t="shared" si="622"/>
        <v>0</v>
      </c>
      <c r="BI231" s="19">
        <f t="shared" si="623"/>
        <v>0</v>
      </c>
      <c r="BJ231" s="19">
        <f t="shared" si="624"/>
        <v>0</v>
      </c>
      <c r="BK231" s="19">
        <f t="shared" si="625"/>
        <v>123931</v>
      </c>
      <c r="BL231" s="19">
        <f t="shared" si="625"/>
        <v>3667</v>
      </c>
      <c r="BM231" s="20">
        <f t="shared" si="626"/>
        <v>0</v>
      </c>
      <c r="BN231" s="20">
        <f t="shared" si="627"/>
        <v>0.9</v>
      </c>
      <c r="BO231" s="20">
        <f t="shared" si="628"/>
        <v>0.9</v>
      </c>
      <c r="BP231" s="20">
        <f t="shared" si="628"/>
        <v>0</v>
      </c>
    </row>
    <row r="232" spans="1:68" outlineLevel="2">
      <c r="A232" s="16">
        <v>1469</v>
      </c>
      <c r="B232" s="13">
        <v>600024342</v>
      </c>
      <c r="C232" s="17">
        <v>70839999</v>
      </c>
      <c r="D232" s="18" t="s">
        <v>150</v>
      </c>
      <c r="E232" s="13">
        <v>3143</v>
      </c>
      <c r="F232" s="13" t="s">
        <v>133</v>
      </c>
      <c r="G232" s="13" t="s">
        <v>46</v>
      </c>
      <c r="H232" s="19">
        <v>7171</v>
      </c>
      <c r="I232" s="19">
        <v>0</v>
      </c>
      <c r="J232" s="19">
        <v>5133</v>
      </c>
      <c r="K232" s="19">
        <v>0</v>
      </c>
      <c r="L232" s="19">
        <v>0</v>
      </c>
      <c r="M232" s="19">
        <v>1735</v>
      </c>
      <c r="N232" s="19">
        <v>51</v>
      </c>
      <c r="O232" s="19">
        <v>252</v>
      </c>
      <c r="P232" s="20">
        <v>0.02</v>
      </c>
      <c r="Q232" s="20">
        <v>0</v>
      </c>
      <c r="R232" s="20">
        <v>0.02</v>
      </c>
      <c r="S232" s="19">
        <f>[1]OON!AW232</f>
        <v>0</v>
      </c>
      <c r="T232" s="19"/>
      <c r="U232" s="19"/>
      <c r="V232" s="19"/>
      <c r="W232" s="19"/>
      <c r="X232" s="19"/>
      <c r="Y232" s="19"/>
      <c r="Z232" s="19">
        <f t="shared" si="609"/>
        <v>0</v>
      </c>
      <c r="AA232" s="19">
        <f>[1]OON!AX232*-1</f>
        <v>0</v>
      </c>
      <c r="AB232" s="19"/>
      <c r="AC232" s="19"/>
      <c r="AD232" s="19"/>
      <c r="AE232" s="19">
        <f t="shared" si="610"/>
        <v>0</v>
      </c>
      <c r="AF232" s="19"/>
      <c r="AG232" s="19">
        <f>[1]OON!AW232</f>
        <v>0</v>
      </c>
      <c r="AH232" s="19">
        <f>[1]OON!AR232</f>
        <v>0</v>
      </c>
      <c r="AI232" s="19">
        <f t="shared" si="611"/>
        <v>0</v>
      </c>
      <c r="AJ232" s="19">
        <f>[1]OON!AX232</f>
        <v>0</v>
      </c>
      <c r="AK232" s="19"/>
      <c r="AL232" s="19">
        <f t="shared" si="612"/>
        <v>0</v>
      </c>
      <c r="AM232" s="19">
        <f t="shared" si="613"/>
        <v>0</v>
      </c>
      <c r="AN232" s="19">
        <f t="shared" si="614"/>
        <v>0</v>
      </c>
      <c r="AO232" s="19">
        <f t="shared" si="615"/>
        <v>0</v>
      </c>
      <c r="AP232" s="19"/>
      <c r="AQ232" s="19"/>
      <c r="AR232" s="19"/>
      <c r="AS232" s="19">
        <f t="shared" si="616"/>
        <v>0</v>
      </c>
      <c r="AT232" s="20"/>
      <c r="AU232" s="20">
        <f>[1]OON!BC232</f>
        <v>0</v>
      </c>
      <c r="AV232" s="20"/>
      <c r="AW232" s="20"/>
      <c r="AX232" s="20"/>
      <c r="AY232" s="20"/>
      <c r="AZ232" s="20"/>
      <c r="BA232" s="20"/>
      <c r="BB232" s="20"/>
      <c r="BC232" s="20">
        <f t="shared" si="617"/>
        <v>0</v>
      </c>
      <c r="BD232" s="20">
        <f t="shared" si="618"/>
        <v>0</v>
      </c>
      <c r="BE232" s="20">
        <f t="shared" si="619"/>
        <v>0</v>
      </c>
      <c r="BF232" s="19">
        <f t="shared" si="620"/>
        <v>7171</v>
      </c>
      <c r="BG232" s="19">
        <f t="shared" si="621"/>
        <v>0</v>
      </c>
      <c r="BH232" s="19">
        <f t="shared" si="622"/>
        <v>5133</v>
      </c>
      <c r="BI232" s="19">
        <f t="shared" si="623"/>
        <v>0</v>
      </c>
      <c r="BJ232" s="19">
        <f t="shared" si="624"/>
        <v>0</v>
      </c>
      <c r="BK232" s="19">
        <f t="shared" si="625"/>
        <v>1735</v>
      </c>
      <c r="BL232" s="19">
        <f t="shared" si="625"/>
        <v>51</v>
      </c>
      <c r="BM232" s="20">
        <f t="shared" si="626"/>
        <v>252</v>
      </c>
      <c r="BN232" s="20">
        <f t="shared" si="627"/>
        <v>0.02</v>
      </c>
      <c r="BO232" s="20">
        <f t="shared" si="628"/>
        <v>0</v>
      </c>
      <c r="BP232" s="20">
        <f t="shared" si="628"/>
        <v>0.02</v>
      </c>
    </row>
    <row r="233" spans="1:68" outlineLevel="1">
      <c r="A233" s="22"/>
      <c r="B233" s="23"/>
      <c r="C233" s="24"/>
      <c r="D233" s="25" t="s">
        <v>151</v>
      </c>
      <c r="E233" s="23"/>
      <c r="F233" s="23"/>
      <c r="G233" s="23"/>
      <c r="H233" s="27">
        <v>8915412</v>
      </c>
      <c r="I233" s="27">
        <v>6023305</v>
      </c>
      <c r="J233" s="27">
        <v>562490</v>
      </c>
      <c r="K233" s="27">
        <v>0</v>
      </c>
      <c r="L233" s="27">
        <v>0</v>
      </c>
      <c r="M233" s="27">
        <v>2225999</v>
      </c>
      <c r="N233" s="27">
        <v>65858</v>
      </c>
      <c r="O233" s="27">
        <v>37760</v>
      </c>
      <c r="P233" s="28">
        <v>12.096299999999999</v>
      </c>
      <c r="Q233" s="28">
        <v>10.483000000000001</v>
      </c>
      <c r="R233" s="28">
        <v>1.6133</v>
      </c>
      <c r="S233" s="27">
        <f t="shared" ref="S233:AM233" si="629">SUM(S227:S232)</f>
        <v>0</v>
      </c>
      <c r="T233" s="27">
        <f t="shared" si="629"/>
        <v>0</v>
      </c>
      <c r="U233" s="27">
        <f t="shared" si="629"/>
        <v>0</v>
      </c>
      <c r="V233" s="27">
        <f t="shared" si="629"/>
        <v>0</v>
      </c>
      <c r="W233" s="27">
        <f t="shared" si="629"/>
        <v>0</v>
      </c>
      <c r="X233" s="27">
        <f t="shared" si="629"/>
        <v>0</v>
      </c>
      <c r="Y233" s="27">
        <f t="shared" si="629"/>
        <v>0</v>
      </c>
      <c r="Z233" s="27">
        <f t="shared" si="629"/>
        <v>0</v>
      </c>
      <c r="AA233" s="27">
        <f t="shared" si="629"/>
        <v>0</v>
      </c>
      <c r="AB233" s="27">
        <f t="shared" si="629"/>
        <v>0</v>
      </c>
      <c r="AC233" s="27">
        <f t="shared" si="629"/>
        <v>0</v>
      </c>
      <c r="AD233" s="27">
        <f t="shared" si="629"/>
        <v>0</v>
      </c>
      <c r="AE233" s="27">
        <f t="shared" si="629"/>
        <v>0</v>
      </c>
      <c r="AF233" s="27">
        <f t="shared" si="629"/>
        <v>0</v>
      </c>
      <c r="AG233" s="27">
        <f t="shared" si="629"/>
        <v>0</v>
      </c>
      <c r="AH233" s="27">
        <f t="shared" si="629"/>
        <v>0</v>
      </c>
      <c r="AI233" s="27">
        <f t="shared" si="629"/>
        <v>0</v>
      </c>
      <c r="AJ233" s="27">
        <f t="shared" si="629"/>
        <v>0</v>
      </c>
      <c r="AK233" s="27">
        <f t="shared" si="629"/>
        <v>0</v>
      </c>
      <c r="AL233" s="27">
        <f t="shared" si="629"/>
        <v>0</v>
      </c>
      <c r="AM233" s="27">
        <f t="shared" si="629"/>
        <v>0</v>
      </c>
      <c r="AN233" s="27">
        <f t="shared" ref="AN233:BP233" si="630">SUM(AN227:AN232)</f>
        <v>0</v>
      </c>
      <c r="AO233" s="27">
        <f t="shared" si="630"/>
        <v>0</v>
      </c>
      <c r="AP233" s="27">
        <f t="shared" si="630"/>
        <v>0</v>
      </c>
      <c r="AQ233" s="27">
        <f t="shared" si="630"/>
        <v>0</v>
      </c>
      <c r="AR233" s="27">
        <f t="shared" si="630"/>
        <v>0</v>
      </c>
      <c r="AS233" s="27">
        <f t="shared" si="630"/>
        <v>0</v>
      </c>
      <c r="AT233" s="28">
        <f t="shared" si="630"/>
        <v>0</v>
      </c>
      <c r="AU233" s="28">
        <f t="shared" si="630"/>
        <v>0</v>
      </c>
      <c r="AV233" s="28">
        <f t="shared" si="630"/>
        <v>0</v>
      </c>
      <c r="AW233" s="28">
        <f t="shared" si="630"/>
        <v>0</v>
      </c>
      <c r="AX233" s="28">
        <f t="shared" si="630"/>
        <v>0</v>
      </c>
      <c r="AY233" s="28">
        <f t="shared" si="630"/>
        <v>0</v>
      </c>
      <c r="AZ233" s="28">
        <f t="shared" si="630"/>
        <v>0</v>
      </c>
      <c r="BA233" s="28">
        <f t="shared" si="630"/>
        <v>0</v>
      </c>
      <c r="BB233" s="28">
        <f t="shared" si="630"/>
        <v>0</v>
      </c>
      <c r="BC233" s="28">
        <f t="shared" si="630"/>
        <v>0</v>
      </c>
      <c r="BD233" s="28">
        <f t="shared" si="630"/>
        <v>0</v>
      </c>
      <c r="BE233" s="28">
        <f t="shared" si="630"/>
        <v>0</v>
      </c>
      <c r="BF233" s="27">
        <f t="shared" si="630"/>
        <v>8915412</v>
      </c>
      <c r="BG233" s="27">
        <f t="shared" si="630"/>
        <v>6023305</v>
      </c>
      <c r="BH233" s="27">
        <f t="shared" si="630"/>
        <v>562490</v>
      </c>
      <c r="BI233" s="27">
        <f t="shared" si="630"/>
        <v>0</v>
      </c>
      <c r="BJ233" s="27">
        <f t="shared" si="630"/>
        <v>0</v>
      </c>
      <c r="BK233" s="27">
        <f t="shared" si="630"/>
        <v>2225999</v>
      </c>
      <c r="BL233" s="28">
        <f t="shared" si="630"/>
        <v>65858</v>
      </c>
      <c r="BM233" s="28">
        <f t="shared" si="630"/>
        <v>37760</v>
      </c>
      <c r="BN233" s="28">
        <f t="shared" si="630"/>
        <v>12.096299999999999</v>
      </c>
      <c r="BO233" s="28">
        <f t="shared" si="630"/>
        <v>10.483000000000001</v>
      </c>
      <c r="BP233" s="28">
        <f t="shared" si="630"/>
        <v>1.6133</v>
      </c>
    </row>
    <row r="234" spans="1:68" outlineLevel="2">
      <c r="A234" s="29">
        <v>1470</v>
      </c>
      <c r="B234" s="30">
        <v>600028828</v>
      </c>
      <c r="C234" s="31">
        <v>49864360</v>
      </c>
      <c r="D234" s="32" t="s">
        <v>152</v>
      </c>
      <c r="E234" s="33">
        <v>3133</v>
      </c>
      <c r="F234" s="33" t="s">
        <v>153</v>
      </c>
      <c r="G234" s="33" t="s">
        <v>46</v>
      </c>
      <c r="H234" s="34">
        <v>9733262</v>
      </c>
      <c r="I234" s="34">
        <v>5567505</v>
      </c>
      <c r="J234" s="34">
        <v>1423905</v>
      </c>
      <c r="K234" s="34">
        <v>50000</v>
      </c>
      <c r="L234" s="34">
        <v>150000</v>
      </c>
      <c r="M234" s="34">
        <v>2430697</v>
      </c>
      <c r="N234" s="34">
        <v>69914</v>
      </c>
      <c r="O234" s="34">
        <v>41241</v>
      </c>
      <c r="P234" s="35">
        <v>12.69</v>
      </c>
      <c r="Q234" s="35">
        <v>9.33</v>
      </c>
      <c r="R234" s="35">
        <v>3.36</v>
      </c>
      <c r="S234" s="19">
        <f>[1]OON!AW234</f>
        <v>0</v>
      </c>
      <c r="T234" s="52"/>
      <c r="U234" s="52"/>
      <c r="V234" s="52"/>
      <c r="W234" s="52"/>
      <c r="X234" s="52"/>
      <c r="Y234" s="52"/>
      <c r="Z234" s="34">
        <f>SUM(S234:Y234)</f>
        <v>0</v>
      </c>
      <c r="AA234" s="19">
        <f>[1]OON!AX234*-1</f>
        <v>0</v>
      </c>
      <c r="AB234" s="52"/>
      <c r="AC234" s="52"/>
      <c r="AD234" s="52"/>
      <c r="AE234" s="34">
        <f>SUM(AA234:AD234)</f>
        <v>0</v>
      </c>
      <c r="AF234" s="19"/>
      <c r="AG234" s="19">
        <f>[1]OON!AW234</f>
        <v>0</v>
      </c>
      <c r="AH234" s="19">
        <f>[1]OON!AR234</f>
        <v>0</v>
      </c>
      <c r="AI234" s="34">
        <f>SUM(AF234:AH234)</f>
        <v>0</v>
      </c>
      <c r="AJ234" s="19">
        <f>[1]OON!AX234</f>
        <v>0</v>
      </c>
      <c r="AK234" s="19"/>
      <c r="AL234" s="34">
        <f>SUM(AJ234:AK234)</f>
        <v>0</v>
      </c>
      <c r="AM234" s="34">
        <f>Z234+AE234+AI234+AL234</f>
        <v>0</v>
      </c>
      <c r="AN234" s="19">
        <f t="shared" ref="AN234:AN236" si="631">ROUND((Z234+AE234+AF234+AG234+AJ234)*33.8%,0)</f>
        <v>0</v>
      </c>
      <c r="AO234" s="34">
        <f>ROUND((Z234+AE234)*1%,0)</f>
        <v>0</v>
      </c>
      <c r="AP234" s="52"/>
      <c r="AQ234" s="52"/>
      <c r="AR234" s="52"/>
      <c r="AS234" s="34">
        <f>AP234+AQ234+AR234</f>
        <v>0</v>
      </c>
      <c r="AT234" s="20">
        <f>[1]OON!BB234</f>
        <v>0</v>
      </c>
      <c r="AU234" s="20">
        <f>[1]OON!BC234</f>
        <v>0</v>
      </c>
      <c r="AV234" s="35"/>
      <c r="AW234" s="35"/>
      <c r="AX234" s="35"/>
      <c r="AY234" s="35"/>
      <c r="AZ234" s="35"/>
      <c r="BA234" s="35"/>
      <c r="BB234" s="35"/>
      <c r="BC234" s="35">
        <f>AT234+AV234+AW234+AZ234+BB234+AX234</f>
        <v>0</v>
      </c>
      <c r="BD234" s="35">
        <f>AU234+BA234+AY234</f>
        <v>0</v>
      </c>
      <c r="BE234" s="35">
        <f>BC234+BD234</f>
        <v>0</v>
      </c>
      <c r="BF234" s="19">
        <f t="shared" ref="BF234:BF236" si="632">BG234+BH234+BI234+BJ234+BK234+BL234+BM234</f>
        <v>9733262</v>
      </c>
      <c r="BG234" s="19">
        <f t="shared" ref="BG234:BG236" si="633">I234+Z234</f>
        <v>5567505</v>
      </c>
      <c r="BH234" s="19">
        <f t="shared" ref="BH234:BH236" si="634">J234+AE234</f>
        <v>1423905</v>
      </c>
      <c r="BI234" s="19">
        <f t="shared" ref="BI234:BI236" si="635">K234+AI234</f>
        <v>50000</v>
      </c>
      <c r="BJ234" s="19">
        <f t="shared" ref="BJ234:BJ236" si="636">L234+AL234</f>
        <v>150000</v>
      </c>
      <c r="BK234" s="19">
        <f t="shared" ref="BK234:BL236" si="637">M234+AN234</f>
        <v>2430697</v>
      </c>
      <c r="BL234" s="19">
        <f t="shared" si="637"/>
        <v>69914</v>
      </c>
      <c r="BM234" s="20">
        <f t="shared" ref="BM234:BM236" si="638">O234+AS234</f>
        <v>41241</v>
      </c>
      <c r="BN234" s="20">
        <f t="shared" ref="BN234:BN236" si="639">BO234+BP234</f>
        <v>12.69</v>
      </c>
      <c r="BO234" s="20">
        <f t="shared" ref="BO234:BP236" si="640">Q234+BC234</f>
        <v>9.33</v>
      </c>
      <c r="BP234" s="20">
        <f t="shared" si="640"/>
        <v>3.36</v>
      </c>
    </row>
    <row r="235" spans="1:68" outlineLevel="2">
      <c r="A235" s="16">
        <v>1470</v>
      </c>
      <c r="B235" s="13">
        <v>600028828</v>
      </c>
      <c r="C235" s="17">
        <v>49864360</v>
      </c>
      <c r="D235" s="18" t="s">
        <v>152</v>
      </c>
      <c r="E235" s="21">
        <v>3133</v>
      </c>
      <c r="F235" s="21" t="s">
        <v>45</v>
      </c>
      <c r="G235" s="21" t="s">
        <v>46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20">
        <v>0</v>
      </c>
      <c r="Q235" s="20">
        <v>0</v>
      </c>
      <c r="R235" s="20">
        <v>0</v>
      </c>
      <c r="S235" s="19">
        <f>[1]OON!AW235</f>
        <v>0</v>
      </c>
      <c r="T235" s="50"/>
      <c r="U235" s="50"/>
      <c r="V235" s="50"/>
      <c r="W235" s="50"/>
      <c r="X235" s="50"/>
      <c r="Y235" s="50"/>
      <c r="Z235" s="19">
        <f>SUM(S235:Y235)</f>
        <v>0</v>
      </c>
      <c r="AA235" s="19">
        <f>[1]OON!AX235*-1</f>
        <v>0</v>
      </c>
      <c r="AB235" s="50"/>
      <c r="AC235" s="50"/>
      <c r="AD235" s="50"/>
      <c r="AE235" s="19">
        <f>SUM(AA235:AD235)</f>
        <v>0</v>
      </c>
      <c r="AF235" s="19"/>
      <c r="AG235" s="19">
        <f>[1]OON!AW235</f>
        <v>0</v>
      </c>
      <c r="AH235" s="19">
        <f>[1]OON!AR235</f>
        <v>0</v>
      </c>
      <c r="AI235" s="19">
        <f>SUM(AF235:AH235)</f>
        <v>0</v>
      </c>
      <c r="AJ235" s="19">
        <f>[1]OON!AX235</f>
        <v>0</v>
      </c>
      <c r="AK235" s="19"/>
      <c r="AL235" s="19">
        <f>SUM(AJ235:AK235)</f>
        <v>0</v>
      </c>
      <c r="AM235" s="19">
        <f>Z235+AE235+AI235+AL235</f>
        <v>0</v>
      </c>
      <c r="AN235" s="19">
        <f t="shared" si="631"/>
        <v>0</v>
      </c>
      <c r="AO235" s="19">
        <f>ROUND((Z235+AE235)*1%,0)</f>
        <v>0</v>
      </c>
      <c r="AP235" s="50"/>
      <c r="AQ235" s="50"/>
      <c r="AR235" s="50"/>
      <c r="AS235" s="19">
        <f>AP235+AQ235+AR235</f>
        <v>0</v>
      </c>
      <c r="AT235" s="20"/>
      <c r="AU235" s="20"/>
      <c r="AV235" s="20"/>
      <c r="AW235" s="20"/>
      <c r="AX235" s="20"/>
      <c r="AY235" s="20"/>
      <c r="AZ235" s="20"/>
      <c r="BA235" s="20"/>
      <c r="BB235" s="20"/>
      <c r="BC235" s="20">
        <f>AT235+AV235+AW235+AZ235+BB235+AX235</f>
        <v>0</v>
      </c>
      <c r="BD235" s="20">
        <f>AU235+BA235+AY235</f>
        <v>0</v>
      </c>
      <c r="BE235" s="20">
        <f>BC235+BD235</f>
        <v>0</v>
      </c>
      <c r="BF235" s="19">
        <f t="shared" si="632"/>
        <v>0</v>
      </c>
      <c r="BG235" s="19">
        <f t="shared" si="633"/>
        <v>0</v>
      </c>
      <c r="BH235" s="19">
        <f t="shared" si="634"/>
        <v>0</v>
      </c>
      <c r="BI235" s="19">
        <f t="shared" si="635"/>
        <v>0</v>
      </c>
      <c r="BJ235" s="19">
        <f t="shared" si="636"/>
        <v>0</v>
      </c>
      <c r="BK235" s="19">
        <f t="shared" si="637"/>
        <v>0</v>
      </c>
      <c r="BL235" s="19">
        <f t="shared" si="637"/>
        <v>0</v>
      </c>
      <c r="BM235" s="20">
        <f t="shared" si="638"/>
        <v>0</v>
      </c>
      <c r="BN235" s="20">
        <f t="shared" si="639"/>
        <v>0</v>
      </c>
      <c r="BO235" s="20">
        <f t="shared" si="640"/>
        <v>0</v>
      </c>
      <c r="BP235" s="20">
        <f t="shared" si="640"/>
        <v>0</v>
      </c>
    </row>
    <row r="236" spans="1:68" outlineLevel="2">
      <c r="A236" s="16">
        <v>1470</v>
      </c>
      <c r="B236" s="13">
        <v>600028828</v>
      </c>
      <c r="C236" s="17">
        <v>49864360</v>
      </c>
      <c r="D236" s="18" t="s">
        <v>152</v>
      </c>
      <c r="E236" s="13">
        <v>3141</v>
      </c>
      <c r="F236" s="13" t="s">
        <v>47</v>
      </c>
      <c r="G236" s="17" t="s">
        <v>46</v>
      </c>
      <c r="H236" s="19">
        <v>258618</v>
      </c>
      <c r="I236" s="19">
        <v>0</v>
      </c>
      <c r="J236" s="19">
        <v>191092</v>
      </c>
      <c r="K236" s="19">
        <v>0</v>
      </c>
      <c r="L236" s="19">
        <v>0</v>
      </c>
      <c r="M236" s="19">
        <v>64589</v>
      </c>
      <c r="N236" s="19">
        <v>1911</v>
      </c>
      <c r="O236" s="19">
        <v>1026</v>
      </c>
      <c r="P236" s="20">
        <v>0.56999999999999995</v>
      </c>
      <c r="Q236" s="20">
        <v>0</v>
      </c>
      <c r="R236" s="20">
        <v>0.56999999999999995</v>
      </c>
      <c r="S236" s="19">
        <f>[1]OON!AW236</f>
        <v>0</v>
      </c>
      <c r="T236" s="50"/>
      <c r="U236" s="50"/>
      <c r="V236" s="50"/>
      <c r="W236" s="50"/>
      <c r="X236" s="50"/>
      <c r="Y236" s="50"/>
      <c r="Z236" s="19">
        <f>SUM(S236:Y236)</f>
        <v>0</v>
      </c>
      <c r="AA236" s="19">
        <f>[1]OON!AX236*-1</f>
        <v>0</v>
      </c>
      <c r="AB236" s="50"/>
      <c r="AC236" s="50"/>
      <c r="AD236" s="50"/>
      <c r="AE236" s="19">
        <f>SUM(AA236:AD236)</f>
        <v>0</v>
      </c>
      <c r="AF236" s="19"/>
      <c r="AG236" s="19">
        <f>[1]OON!AW236</f>
        <v>0</v>
      </c>
      <c r="AH236" s="19">
        <f>[1]OON!AR236</f>
        <v>0</v>
      </c>
      <c r="AI236" s="19">
        <f>SUM(AF236:AH236)</f>
        <v>0</v>
      </c>
      <c r="AJ236" s="19">
        <f>[1]OON!AX236</f>
        <v>0</v>
      </c>
      <c r="AK236" s="19"/>
      <c r="AL236" s="19">
        <f>SUM(AJ236:AK236)</f>
        <v>0</v>
      </c>
      <c r="AM236" s="19">
        <f>Z236+AE236+AI236+AL236</f>
        <v>0</v>
      </c>
      <c r="AN236" s="19">
        <f t="shared" si="631"/>
        <v>0</v>
      </c>
      <c r="AO236" s="19">
        <f>ROUND((Z236+AE236)*1%,0)</f>
        <v>0</v>
      </c>
      <c r="AP236" s="50"/>
      <c r="AQ236" s="50"/>
      <c r="AR236" s="50"/>
      <c r="AS236" s="19">
        <f>AP236+AQ236+AR236</f>
        <v>0</v>
      </c>
      <c r="AT236" s="20"/>
      <c r="AU236" s="20">
        <f>[1]OON!BC236</f>
        <v>0</v>
      </c>
      <c r="AV236" s="20"/>
      <c r="AW236" s="20"/>
      <c r="AX236" s="20"/>
      <c r="AY236" s="20"/>
      <c r="AZ236" s="20"/>
      <c r="BA236" s="20"/>
      <c r="BB236" s="20"/>
      <c r="BC236" s="20">
        <f>AT236+AV236+AW236+AZ236+BB236+AX236</f>
        <v>0</v>
      </c>
      <c r="BD236" s="20">
        <f>AU236+BA236+AY236</f>
        <v>0</v>
      </c>
      <c r="BE236" s="20">
        <f>BC236+BD236</f>
        <v>0</v>
      </c>
      <c r="BF236" s="19">
        <f t="shared" si="632"/>
        <v>258618</v>
      </c>
      <c r="BG236" s="19">
        <f t="shared" si="633"/>
        <v>0</v>
      </c>
      <c r="BH236" s="19">
        <f t="shared" si="634"/>
        <v>191092</v>
      </c>
      <c r="BI236" s="19">
        <f t="shared" si="635"/>
        <v>0</v>
      </c>
      <c r="BJ236" s="19">
        <f t="shared" si="636"/>
        <v>0</v>
      </c>
      <c r="BK236" s="19">
        <f t="shared" si="637"/>
        <v>64589</v>
      </c>
      <c r="BL236" s="19">
        <f t="shared" si="637"/>
        <v>1911</v>
      </c>
      <c r="BM236" s="20">
        <f t="shared" si="638"/>
        <v>1026</v>
      </c>
      <c r="BN236" s="20">
        <f t="shared" si="639"/>
        <v>0.56999999999999995</v>
      </c>
      <c r="BO236" s="20">
        <f t="shared" si="640"/>
        <v>0</v>
      </c>
      <c r="BP236" s="20">
        <f t="shared" si="640"/>
        <v>0.56999999999999995</v>
      </c>
    </row>
    <row r="237" spans="1:68" outlineLevel="1">
      <c r="A237" s="22"/>
      <c r="B237" s="23"/>
      <c r="C237" s="24"/>
      <c r="D237" s="25" t="s">
        <v>154</v>
      </c>
      <c r="E237" s="23"/>
      <c r="F237" s="23"/>
      <c r="G237" s="24"/>
      <c r="H237" s="27">
        <v>9991880</v>
      </c>
      <c r="I237" s="27">
        <v>5567505</v>
      </c>
      <c r="J237" s="27">
        <v>1614997</v>
      </c>
      <c r="K237" s="27">
        <v>50000</v>
      </c>
      <c r="L237" s="27">
        <v>150000</v>
      </c>
      <c r="M237" s="27">
        <v>2495286</v>
      </c>
      <c r="N237" s="27">
        <v>71825</v>
      </c>
      <c r="O237" s="27">
        <v>42267</v>
      </c>
      <c r="P237" s="28">
        <v>13.26</v>
      </c>
      <c r="Q237" s="28">
        <v>9.33</v>
      </c>
      <c r="R237" s="28">
        <v>3.9299999999999997</v>
      </c>
      <c r="S237" s="27">
        <f t="shared" ref="S237:AM237" si="641">SUM(S234:S236)</f>
        <v>0</v>
      </c>
      <c r="T237" s="51">
        <f t="shared" si="641"/>
        <v>0</v>
      </c>
      <c r="U237" s="51">
        <f t="shared" si="641"/>
        <v>0</v>
      </c>
      <c r="V237" s="51">
        <f t="shared" si="641"/>
        <v>0</v>
      </c>
      <c r="W237" s="51">
        <f t="shared" si="641"/>
        <v>0</v>
      </c>
      <c r="X237" s="51">
        <f t="shared" si="641"/>
        <v>0</v>
      </c>
      <c r="Y237" s="51">
        <f t="shared" si="641"/>
        <v>0</v>
      </c>
      <c r="Z237" s="27">
        <f t="shared" si="641"/>
        <v>0</v>
      </c>
      <c r="AA237" s="51">
        <f t="shared" si="641"/>
        <v>0</v>
      </c>
      <c r="AB237" s="51">
        <f t="shared" si="641"/>
        <v>0</v>
      </c>
      <c r="AC237" s="51">
        <f t="shared" si="641"/>
        <v>0</v>
      </c>
      <c r="AD237" s="51">
        <f t="shared" si="641"/>
        <v>0</v>
      </c>
      <c r="AE237" s="27">
        <f t="shared" si="641"/>
        <v>0</v>
      </c>
      <c r="AF237" s="27">
        <f t="shared" si="641"/>
        <v>0</v>
      </c>
      <c r="AG237" s="27">
        <f t="shared" si="641"/>
        <v>0</v>
      </c>
      <c r="AH237" s="27">
        <f t="shared" si="641"/>
        <v>0</v>
      </c>
      <c r="AI237" s="27">
        <f t="shared" si="641"/>
        <v>0</v>
      </c>
      <c r="AJ237" s="27">
        <f t="shared" si="641"/>
        <v>0</v>
      </c>
      <c r="AK237" s="27">
        <f t="shared" si="641"/>
        <v>0</v>
      </c>
      <c r="AL237" s="27">
        <f t="shared" si="641"/>
        <v>0</v>
      </c>
      <c r="AM237" s="27">
        <f t="shared" si="641"/>
        <v>0</v>
      </c>
      <c r="AN237" s="27">
        <f t="shared" ref="AN237:BP237" si="642">SUM(AN234:AN236)</f>
        <v>0</v>
      </c>
      <c r="AO237" s="27">
        <f t="shared" si="642"/>
        <v>0</v>
      </c>
      <c r="AP237" s="51">
        <f t="shared" si="642"/>
        <v>0</v>
      </c>
      <c r="AQ237" s="51">
        <f t="shared" si="642"/>
        <v>0</v>
      </c>
      <c r="AR237" s="51">
        <f t="shared" si="642"/>
        <v>0</v>
      </c>
      <c r="AS237" s="27">
        <f t="shared" si="642"/>
        <v>0</v>
      </c>
      <c r="AT237" s="28">
        <f t="shared" si="642"/>
        <v>0</v>
      </c>
      <c r="AU237" s="28">
        <f t="shared" si="642"/>
        <v>0</v>
      </c>
      <c r="AV237" s="28">
        <f t="shared" si="642"/>
        <v>0</v>
      </c>
      <c r="AW237" s="28">
        <f t="shared" si="642"/>
        <v>0</v>
      </c>
      <c r="AX237" s="28">
        <f t="shared" si="642"/>
        <v>0</v>
      </c>
      <c r="AY237" s="28">
        <f t="shared" si="642"/>
        <v>0</v>
      </c>
      <c r="AZ237" s="28">
        <f t="shared" si="642"/>
        <v>0</v>
      </c>
      <c r="BA237" s="28">
        <f t="shared" si="642"/>
        <v>0</v>
      </c>
      <c r="BB237" s="28">
        <f t="shared" si="642"/>
        <v>0</v>
      </c>
      <c r="BC237" s="28">
        <f t="shared" si="642"/>
        <v>0</v>
      </c>
      <c r="BD237" s="28">
        <f t="shared" si="642"/>
        <v>0</v>
      </c>
      <c r="BE237" s="28">
        <f t="shared" si="642"/>
        <v>0</v>
      </c>
      <c r="BF237" s="27">
        <f t="shared" si="642"/>
        <v>9991880</v>
      </c>
      <c r="BG237" s="27">
        <f t="shared" si="642"/>
        <v>5567505</v>
      </c>
      <c r="BH237" s="27">
        <f t="shared" si="642"/>
        <v>1614997</v>
      </c>
      <c r="BI237" s="27">
        <f t="shared" si="642"/>
        <v>50000</v>
      </c>
      <c r="BJ237" s="27">
        <f t="shared" si="642"/>
        <v>150000</v>
      </c>
      <c r="BK237" s="27">
        <f t="shared" si="642"/>
        <v>2495286</v>
      </c>
      <c r="BL237" s="28">
        <f t="shared" si="642"/>
        <v>71825</v>
      </c>
      <c r="BM237" s="28">
        <f t="shared" si="642"/>
        <v>42267</v>
      </c>
      <c r="BN237" s="28">
        <f t="shared" si="642"/>
        <v>13.26</v>
      </c>
      <c r="BO237" s="28">
        <f t="shared" si="642"/>
        <v>9.33</v>
      </c>
      <c r="BP237" s="28">
        <f t="shared" si="642"/>
        <v>3.9299999999999997</v>
      </c>
    </row>
    <row r="238" spans="1:68" outlineLevel="2">
      <c r="A238" s="29">
        <v>1471</v>
      </c>
      <c r="B238" s="30">
        <v>600028836</v>
      </c>
      <c r="C238" s="31">
        <v>49864351</v>
      </c>
      <c r="D238" s="32" t="s">
        <v>155</v>
      </c>
      <c r="E238" s="30">
        <v>3133</v>
      </c>
      <c r="F238" s="30" t="s">
        <v>153</v>
      </c>
      <c r="G238" s="31" t="s">
        <v>46</v>
      </c>
      <c r="H238" s="34">
        <v>20545659</v>
      </c>
      <c r="I238" s="34">
        <v>11809178</v>
      </c>
      <c r="J238" s="34">
        <v>3174689</v>
      </c>
      <c r="K238" s="34">
        <v>50000</v>
      </c>
      <c r="L238" s="34">
        <v>148000</v>
      </c>
      <c r="M238" s="34">
        <v>5131471</v>
      </c>
      <c r="N238" s="34">
        <v>149839</v>
      </c>
      <c r="O238" s="34">
        <v>82482</v>
      </c>
      <c r="P238" s="35">
        <v>27.259999999999998</v>
      </c>
      <c r="Q238" s="35">
        <v>19.779999999999998</v>
      </c>
      <c r="R238" s="35">
        <v>7.48</v>
      </c>
      <c r="S238" s="19">
        <f>[1]OON!AW238</f>
        <v>0</v>
      </c>
      <c r="T238" s="52"/>
      <c r="U238" s="52"/>
      <c r="V238" s="52"/>
      <c r="W238" s="52"/>
      <c r="X238" s="52"/>
      <c r="Y238" s="52"/>
      <c r="Z238" s="34">
        <f>SUM(S238:Y238)</f>
        <v>0</v>
      </c>
      <c r="AA238" s="19">
        <f>[1]OON!AX238*-1</f>
        <v>0</v>
      </c>
      <c r="AB238" s="52"/>
      <c r="AC238" s="52"/>
      <c r="AD238" s="52"/>
      <c r="AE238" s="34">
        <f>SUM(AA238:AD238)</f>
        <v>0</v>
      </c>
      <c r="AF238" s="19"/>
      <c r="AG238" s="19">
        <f>[1]OON!AW238</f>
        <v>0</v>
      </c>
      <c r="AH238" s="19">
        <f>[1]OON!AR238</f>
        <v>0</v>
      </c>
      <c r="AI238" s="34">
        <f>SUM(AF238:AH238)</f>
        <v>0</v>
      </c>
      <c r="AJ238" s="19">
        <f>[1]OON!AX238</f>
        <v>0</v>
      </c>
      <c r="AK238" s="19"/>
      <c r="AL238" s="34">
        <f>SUM(AJ238:AK238)</f>
        <v>0</v>
      </c>
      <c r="AM238" s="34">
        <f>Z238+AE238+AI238+AL238</f>
        <v>0</v>
      </c>
      <c r="AN238" s="19">
        <f t="shared" ref="AN238:AN240" si="643">ROUND((Z238+AE238+AF238+AG238+AJ238)*33.8%,0)</f>
        <v>0</v>
      </c>
      <c r="AO238" s="34">
        <f>ROUND((Z238+AE238)*1%,0)</f>
        <v>0</v>
      </c>
      <c r="AP238" s="52"/>
      <c r="AQ238" s="52"/>
      <c r="AR238" s="52"/>
      <c r="AS238" s="34">
        <f>AP238+AQ238+AR238</f>
        <v>0</v>
      </c>
      <c r="AT238" s="20">
        <f>[1]OON!BB238</f>
        <v>0</v>
      </c>
      <c r="AU238" s="20">
        <f>[1]OON!BC238</f>
        <v>0</v>
      </c>
      <c r="AV238" s="35"/>
      <c r="AW238" s="35"/>
      <c r="AX238" s="35"/>
      <c r="AY238" s="35"/>
      <c r="AZ238" s="35"/>
      <c r="BA238" s="35"/>
      <c r="BB238" s="35"/>
      <c r="BC238" s="35">
        <f>AT238+AV238+AW238+AZ238+BB238+AX238</f>
        <v>0</v>
      </c>
      <c r="BD238" s="35">
        <f>AU238+BA238+AY238</f>
        <v>0</v>
      </c>
      <c r="BE238" s="35">
        <f>BC238+BD238</f>
        <v>0</v>
      </c>
      <c r="BF238" s="19">
        <f t="shared" ref="BF238:BF240" si="644">BG238+BH238+BI238+BJ238+BK238+BL238+BM238</f>
        <v>20545659</v>
      </c>
      <c r="BG238" s="19">
        <f t="shared" ref="BG238:BG240" si="645">I238+Z238</f>
        <v>11809178</v>
      </c>
      <c r="BH238" s="19">
        <f t="shared" ref="BH238:BH240" si="646">J238+AE238</f>
        <v>3174689</v>
      </c>
      <c r="BI238" s="19">
        <f t="shared" ref="BI238:BI240" si="647">K238+AI238</f>
        <v>50000</v>
      </c>
      <c r="BJ238" s="19">
        <f t="shared" ref="BJ238:BJ240" si="648">L238+AL238</f>
        <v>148000</v>
      </c>
      <c r="BK238" s="19">
        <f t="shared" ref="BK238:BL240" si="649">M238+AN238</f>
        <v>5131471</v>
      </c>
      <c r="BL238" s="19">
        <f t="shared" si="649"/>
        <v>149839</v>
      </c>
      <c r="BM238" s="20">
        <f t="shared" ref="BM238:BM240" si="650">O238+AS238</f>
        <v>82482</v>
      </c>
      <c r="BN238" s="20">
        <f t="shared" ref="BN238:BN240" si="651">BO238+BP238</f>
        <v>27.259999999999998</v>
      </c>
      <c r="BO238" s="20">
        <f t="shared" ref="BO238:BP240" si="652">Q238+BC238</f>
        <v>19.779999999999998</v>
      </c>
      <c r="BP238" s="20">
        <f t="shared" si="652"/>
        <v>7.48</v>
      </c>
    </row>
    <row r="239" spans="1:68" outlineLevel="2">
      <c r="A239" s="16">
        <v>1471</v>
      </c>
      <c r="B239" s="13">
        <v>600028836</v>
      </c>
      <c r="C239" s="17">
        <v>49864351</v>
      </c>
      <c r="D239" s="18" t="s">
        <v>155</v>
      </c>
      <c r="E239" s="13">
        <v>3133</v>
      </c>
      <c r="F239" s="13" t="s">
        <v>45</v>
      </c>
      <c r="G239" s="17" t="s">
        <v>46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20">
        <v>0</v>
      </c>
      <c r="Q239" s="20">
        <v>0</v>
      </c>
      <c r="R239" s="20">
        <v>0</v>
      </c>
      <c r="S239" s="19">
        <f>[1]OON!AW239</f>
        <v>0</v>
      </c>
      <c r="T239" s="50"/>
      <c r="U239" s="50"/>
      <c r="V239" s="50"/>
      <c r="W239" s="52"/>
      <c r="X239" s="50"/>
      <c r="Y239" s="50"/>
      <c r="Z239" s="19">
        <f>SUM(S239:Y239)</f>
        <v>0</v>
      </c>
      <c r="AA239" s="19">
        <f>[1]OON!AX239*-1</f>
        <v>0</v>
      </c>
      <c r="AB239" s="50"/>
      <c r="AC239" s="50"/>
      <c r="AD239" s="50"/>
      <c r="AE239" s="19">
        <f>SUM(AA239:AD239)</f>
        <v>0</v>
      </c>
      <c r="AF239" s="19"/>
      <c r="AG239" s="19">
        <f>[1]OON!AW239</f>
        <v>0</v>
      </c>
      <c r="AH239" s="19">
        <f>[1]OON!AR239</f>
        <v>0</v>
      </c>
      <c r="AI239" s="19">
        <f>SUM(AF239:AH239)</f>
        <v>0</v>
      </c>
      <c r="AJ239" s="19">
        <f>[1]OON!AX239</f>
        <v>0</v>
      </c>
      <c r="AK239" s="19"/>
      <c r="AL239" s="19">
        <f>SUM(AJ239:AK239)</f>
        <v>0</v>
      </c>
      <c r="AM239" s="19">
        <f>Z239+AE239+AI239+AL239</f>
        <v>0</v>
      </c>
      <c r="AN239" s="19">
        <f t="shared" si="643"/>
        <v>0</v>
      </c>
      <c r="AO239" s="19">
        <f>ROUND((Z239+AE239)*1%,0)</f>
        <v>0</v>
      </c>
      <c r="AP239" s="50"/>
      <c r="AQ239" s="50"/>
      <c r="AR239" s="50"/>
      <c r="AS239" s="19">
        <f>AP239+AQ239+AR239</f>
        <v>0</v>
      </c>
      <c r="AT239" s="20"/>
      <c r="AU239" s="20"/>
      <c r="AV239" s="20"/>
      <c r="AW239" s="20"/>
      <c r="AX239" s="20"/>
      <c r="AY239" s="20"/>
      <c r="AZ239" s="20"/>
      <c r="BA239" s="20"/>
      <c r="BB239" s="20"/>
      <c r="BC239" s="20">
        <f>AT239+AV239+AW239+AZ239+BB239+AX239</f>
        <v>0</v>
      </c>
      <c r="BD239" s="20">
        <f>AU239+BA239+AY239</f>
        <v>0</v>
      </c>
      <c r="BE239" s="20">
        <f>BC239+BD239</f>
        <v>0</v>
      </c>
      <c r="BF239" s="19">
        <f t="shared" si="644"/>
        <v>0</v>
      </c>
      <c r="BG239" s="19">
        <f t="shared" si="645"/>
        <v>0</v>
      </c>
      <c r="BH239" s="19">
        <f t="shared" si="646"/>
        <v>0</v>
      </c>
      <c r="BI239" s="19">
        <f t="shared" si="647"/>
        <v>0</v>
      </c>
      <c r="BJ239" s="19">
        <f t="shared" si="648"/>
        <v>0</v>
      </c>
      <c r="BK239" s="19">
        <f t="shared" si="649"/>
        <v>0</v>
      </c>
      <c r="BL239" s="19">
        <f t="shared" si="649"/>
        <v>0</v>
      </c>
      <c r="BM239" s="20">
        <f t="shared" si="650"/>
        <v>0</v>
      </c>
      <c r="BN239" s="20">
        <f t="shared" si="651"/>
        <v>0</v>
      </c>
      <c r="BO239" s="20">
        <f t="shared" si="652"/>
        <v>0</v>
      </c>
      <c r="BP239" s="20">
        <f t="shared" si="652"/>
        <v>0</v>
      </c>
    </row>
    <row r="240" spans="1:68" outlineLevel="2">
      <c r="A240" s="16">
        <v>1471</v>
      </c>
      <c r="B240" s="13">
        <v>600028836</v>
      </c>
      <c r="C240" s="17">
        <v>49864351</v>
      </c>
      <c r="D240" s="18" t="s">
        <v>155</v>
      </c>
      <c r="E240" s="13">
        <v>3141</v>
      </c>
      <c r="F240" s="13" t="s">
        <v>47</v>
      </c>
      <c r="G240" s="13" t="s">
        <v>46</v>
      </c>
      <c r="H240" s="19">
        <v>606767</v>
      </c>
      <c r="I240" s="19">
        <v>0</v>
      </c>
      <c r="J240" s="19">
        <v>448209</v>
      </c>
      <c r="K240" s="19">
        <v>0</v>
      </c>
      <c r="L240" s="19">
        <v>0</v>
      </c>
      <c r="M240" s="19">
        <v>151495</v>
      </c>
      <c r="N240" s="19">
        <v>4482</v>
      </c>
      <c r="O240" s="19">
        <v>2581</v>
      </c>
      <c r="P240" s="20">
        <v>1.35</v>
      </c>
      <c r="Q240" s="20">
        <v>0</v>
      </c>
      <c r="R240" s="20">
        <v>1.35</v>
      </c>
      <c r="S240" s="19">
        <f>[1]OON!AW240</f>
        <v>0</v>
      </c>
      <c r="T240" s="19"/>
      <c r="U240" s="19"/>
      <c r="V240" s="19"/>
      <c r="W240" s="19"/>
      <c r="X240" s="19"/>
      <c r="Y240" s="19"/>
      <c r="Z240" s="19">
        <f>SUM(S240:Y240)</f>
        <v>0</v>
      </c>
      <c r="AA240" s="19">
        <f>[1]OON!AX240*-1</f>
        <v>0</v>
      </c>
      <c r="AB240" s="19"/>
      <c r="AC240" s="19"/>
      <c r="AD240" s="19"/>
      <c r="AE240" s="19">
        <f>SUM(AA240:AD240)</f>
        <v>0</v>
      </c>
      <c r="AF240" s="19"/>
      <c r="AG240" s="19">
        <f>[1]OON!AW240</f>
        <v>0</v>
      </c>
      <c r="AH240" s="19">
        <f>[1]OON!AR240</f>
        <v>0</v>
      </c>
      <c r="AI240" s="19">
        <f>SUM(AF240:AH240)</f>
        <v>0</v>
      </c>
      <c r="AJ240" s="19">
        <f>[1]OON!AX240</f>
        <v>0</v>
      </c>
      <c r="AK240" s="19"/>
      <c r="AL240" s="19">
        <f>SUM(AJ240:AK240)</f>
        <v>0</v>
      </c>
      <c r="AM240" s="19">
        <f>Z240+AE240+AI240+AL240</f>
        <v>0</v>
      </c>
      <c r="AN240" s="19">
        <f t="shared" si="643"/>
        <v>0</v>
      </c>
      <c r="AO240" s="19">
        <f>ROUND((Z240+AE240)*1%,0)</f>
        <v>0</v>
      </c>
      <c r="AP240" s="19"/>
      <c r="AQ240" s="19"/>
      <c r="AR240" s="19"/>
      <c r="AS240" s="19">
        <f>AP240+AQ240+AR240</f>
        <v>0</v>
      </c>
      <c r="AT240" s="20"/>
      <c r="AU240" s="20">
        <f>[1]OON!BC240</f>
        <v>0</v>
      </c>
      <c r="AV240" s="20"/>
      <c r="AW240" s="20"/>
      <c r="AX240" s="20"/>
      <c r="AY240" s="20"/>
      <c r="AZ240" s="20"/>
      <c r="BA240" s="20"/>
      <c r="BB240" s="20"/>
      <c r="BC240" s="20">
        <f>AT240+AV240+AW240+AZ240+BB240+AX240</f>
        <v>0</v>
      </c>
      <c r="BD240" s="20">
        <f>AU240+BA240+AY240</f>
        <v>0</v>
      </c>
      <c r="BE240" s="20">
        <f>BC240+BD240</f>
        <v>0</v>
      </c>
      <c r="BF240" s="19">
        <f t="shared" si="644"/>
        <v>606767</v>
      </c>
      <c r="BG240" s="19">
        <f t="shared" si="645"/>
        <v>0</v>
      </c>
      <c r="BH240" s="19">
        <f t="shared" si="646"/>
        <v>448209</v>
      </c>
      <c r="BI240" s="19">
        <f t="shared" si="647"/>
        <v>0</v>
      </c>
      <c r="BJ240" s="19">
        <f t="shared" si="648"/>
        <v>0</v>
      </c>
      <c r="BK240" s="19">
        <f t="shared" si="649"/>
        <v>151495</v>
      </c>
      <c r="BL240" s="19">
        <f t="shared" si="649"/>
        <v>4482</v>
      </c>
      <c r="BM240" s="20">
        <f t="shared" si="650"/>
        <v>2581</v>
      </c>
      <c r="BN240" s="20">
        <f t="shared" si="651"/>
        <v>1.35</v>
      </c>
      <c r="BO240" s="20">
        <f t="shared" si="652"/>
        <v>0</v>
      </c>
      <c r="BP240" s="20">
        <f t="shared" si="652"/>
        <v>1.35</v>
      </c>
    </row>
    <row r="241" spans="1:68" outlineLevel="1">
      <c r="A241" s="22"/>
      <c r="B241" s="23"/>
      <c r="C241" s="24"/>
      <c r="D241" s="25" t="s">
        <v>156</v>
      </c>
      <c r="E241" s="23"/>
      <c r="F241" s="23"/>
      <c r="G241" s="23"/>
      <c r="H241" s="27">
        <v>21152426</v>
      </c>
      <c r="I241" s="27">
        <v>11809178</v>
      </c>
      <c r="J241" s="27">
        <v>3622898</v>
      </c>
      <c r="K241" s="27">
        <v>50000</v>
      </c>
      <c r="L241" s="27">
        <v>148000</v>
      </c>
      <c r="M241" s="27">
        <v>5282966</v>
      </c>
      <c r="N241" s="27">
        <v>154321</v>
      </c>
      <c r="O241" s="27">
        <v>85063</v>
      </c>
      <c r="P241" s="28">
        <v>28.61</v>
      </c>
      <c r="Q241" s="28">
        <v>19.779999999999998</v>
      </c>
      <c r="R241" s="28">
        <v>8.83</v>
      </c>
      <c r="S241" s="27">
        <f t="shared" ref="S241:AM241" si="653">SUM(S238:S240)</f>
        <v>0</v>
      </c>
      <c r="T241" s="27">
        <f t="shared" si="653"/>
        <v>0</v>
      </c>
      <c r="U241" s="27">
        <f t="shared" si="653"/>
        <v>0</v>
      </c>
      <c r="V241" s="27">
        <f t="shared" si="653"/>
        <v>0</v>
      </c>
      <c r="W241" s="27">
        <f t="shared" si="653"/>
        <v>0</v>
      </c>
      <c r="X241" s="27">
        <f t="shared" si="653"/>
        <v>0</v>
      </c>
      <c r="Y241" s="27">
        <f t="shared" si="653"/>
        <v>0</v>
      </c>
      <c r="Z241" s="27">
        <f t="shared" si="653"/>
        <v>0</v>
      </c>
      <c r="AA241" s="27">
        <f t="shared" si="653"/>
        <v>0</v>
      </c>
      <c r="AB241" s="27">
        <f t="shared" si="653"/>
        <v>0</v>
      </c>
      <c r="AC241" s="27">
        <f t="shared" si="653"/>
        <v>0</v>
      </c>
      <c r="AD241" s="27">
        <f t="shared" si="653"/>
        <v>0</v>
      </c>
      <c r="AE241" s="27">
        <f t="shared" si="653"/>
        <v>0</v>
      </c>
      <c r="AF241" s="27">
        <f t="shared" si="653"/>
        <v>0</v>
      </c>
      <c r="AG241" s="27">
        <f t="shared" si="653"/>
        <v>0</v>
      </c>
      <c r="AH241" s="27">
        <f t="shared" si="653"/>
        <v>0</v>
      </c>
      <c r="AI241" s="27">
        <f t="shared" si="653"/>
        <v>0</v>
      </c>
      <c r="AJ241" s="27">
        <f t="shared" si="653"/>
        <v>0</v>
      </c>
      <c r="AK241" s="27">
        <f t="shared" si="653"/>
        <v>0</v>
      </c>
      <c r="AL241" s="27">
        <f t="shared" si="653"/>
        <v>0</v>
      </c>
      <c r="AM241" s="27">
        <f t="shared" si="653"/>
        <v>0</v>
      </c>
      <c r="AN241" s="27">
        <f t="shared" ref="AN241:BP241" si="654">SUM(AN238:AN240)</f>
        <v>0</v>
      </c>
      <c r="AO241" s="27">
        <f t="shared" si="654"/>
        <v>0</v>
      </c>
      <c r="AP241" s="27">
        <f t="shared" si="654"/>
        <v>0</v>
      </c>
      <c r="AQ241" s="27">
        <f t="shared" si="654"/>
        <v>0</v>
      </c>
      <c r="AR241" s="27">
        <f t="shared" si="654"/>
        <v>0</v>
      </c>
      <c r="AS241" s="27">
        <f t="shared" si="654"/>
        <v>0</v>
      </c>
      <c r="AT241" s="28">
        <f t="shared" si="654"/>
        <v>0</v>
      </c>
      <c r="AU241" s="28">
        <f t="shared" si="654"/>
        <v>0</v>
      </c>
      <c r="AV241" s="28">
        <f t="shared" si="654"/>
        <v>0</v>
      </c>
      <c r="AW241" s="28">
        <f t="shared" si="654"/>
        <v>0</v>
      </c>
      <c r="AX241" s="28">
        <f t="shared" si="654"/>
        <v>0</v>
      </c>
      <c r="AY241" s="28">
        <f t="shared" si="654"/>
        <v>0</v>
      </c>
      <c r="AZ241" s="28">
        <f t="shared" si="654"/>
        <v>0</v>
      </c>
      <c r="BA241" s="28">
        <f t="shared" si="654"/>
        <v>0</v>
      </c>
      <c r="BB241" s="28">
        <f t="shared" si="654"/>
        <v>0</v>
      </c>
      <c r="BC241" s="28">
        <f t="shared" si="654"/>
        <v>0</v>
      </c>
      <c r="BD241" s="28">
        <f t="shared" si="654"/>
        <v>0</v>
      </c>
      <c r="BE241" s="28">
        <f t="shared" si="654"/>
        <v>0</v>
      </c>
      <c r="BF241" s="27">
        <f t="shared" si="654"/>
        <v>21152426</v>
      </c>
      <c r="BG241" s="27">
        <f t="shared" si="654"/>
        <v>11809178</v>
      </c>
      <c r="BH241" s="27">
        <f t="shared" si="654"/>
        <v>3622898</v>
      </c>
      <c r="BI241" s="27">
        <f t="shared" si="654"/>
        <v>50000</v>
      </c>
      <c r="BJ241" s="27">
        <f t="shared" si="654"/>
        <v>148000</v>
      </c>
      <c r="BK241" s="27">
        <f t="shared" si="654"/>
        <v>5282966</v>
      </c>
      <c r="BL241" s="28">
        <f t="shared" si="654"/>
        <v>154321</v>
      </c>
      <c r="BM241" s="28">
        <f t="shared" si="654"/>
        <v>85063</v>
      </c>
      <c r="BN241" s="28">
        <f t="shared" si="654"/>
        <v>28.61</v>
      </c>
      <c r="BO241" s="28">
        <f t="shared" si="654"/>
        <v>19.779999999999998</v>
      </c>
      <c r="BP241" s="28">
        <f t="shared" si="654"/>
        <v>8.83</v>
      </c>
    </row>
    <row r="242" spans="1:68" outlineLevel="2">
      <c r="A242" s="29">
        <v>1472</v>
      </c>
      <c r="B242" s="30">
        <v>610400681</v>
      </c>
      <c r="C242" s="31">
        <v>70226458</v>
      </c>
      <c r="D242" s="32" t="s">
        <v>157</v>
      </c>
      <c r="E242" s="30">
        <v>3133</v>
      </c>
      <c r="F242" s="30" t="s">
        <v>153</v>
      </c>
      <c r="G242" s="30" t="s">
        <v>46</v>
      </c>
      <c r="H242" s="34">
        <v>13698424</v>
      </c>
      <c r="I242" s="34">
        <v>7906118</v>
      </c>
      <c r="J242" s="34">
        <v>2215126</v>
      </c>
      <c r="K242" s="34">
        <v>0</v>
      </c>
      <c r="L242" s="34">
        <v>0</v>
      </c>
      <c r="M242" s="34">
        <v>3420980</v>
      </c>
      <c r="N242" s="34">
        <v>101212</v>
      </c>
      <c r="O242" s="34">
        <v>54988</v>
      </c>
      <c r="P242" s="35">
        <v>18.47</v>
      </c>
      <c r="Q242" s="35">
        <v>13.24</v>
      </c>
      <c r="R242" s="35">
        <v>5.23</v>
      </c>
      <c r="S242" s="19">
        <f>[1]OON!AW242</f>
        <v>0</v>
      </c>
      <c r="T242" s="34"/>
      <c r="U242" s="34"/>
      <c r="V242" s="34"/>
      <c r="W242" s="34"/>
      <c r="X242" s="34"/>
      <c r="Y242" s="34"/>
      <c r="Z242" s="34">
        <f>SUM(S242:Y242)</f>
        <v>0</v>
      </c>
      <c r="AA242" s="19">
        <f>[1]OON!AX242*-1</f>
        <v>0</v>
      </c>
      <c r="AB242" s="34"/>
      <c r="AC242" s="34"/>
      <c r="AD242" s="34"/>
      <c r="AE242" s="34">
        <f>SUM(AA242:AD242)</f>
        <v>0</v>
      </c>
      <c r="AF242" s="19"/>
      <c r="AG242" s="19">
        <f>[1]OON!AW242</f>
        <v>0</v>
      </c>
      <c r="AH242" s="19">
        <f>[1]OON!AR242</f>
        <v>0</v>
      </c>
      <c r="AI242" s="34">
        <f>SUM(AF242:AH242)</f>
        <v>0</v>
      </c>
      <c r="AJ242" s="19">
        <f>[1]OON!AX242</f>
        <v>0</v>
      </c>
      <c r="AK242" s="19"/>
      <c r="AL242" s="34">
        <f>SUM(AJ242:AK242)</f>
        <v>0</v>
      </c>
      <c r="AM242" s="34">
        <f>Z242+AE242+AI242+AL242</f>
        <v>0</v>
      </c>
      <c r="AN242" s="19">
        <f t="shared" ref="AN242:AN244" si="655">ROUND((Z242+AE242+AF242+AG242+AJ242)*33.8%,0)</f>
        <v>0</v>
      </c>
      <c r="AO242" s="34">
        <f>ROUND((Z242+AE242)*1%,0)</f>
        <v>0</v>
      </c>
      <c r="AP242" s="34"/>
      <c r="AQ242" s="34"/>
      <c r="AR242" s="34"/>
      <c r="AS242" s="34">
        <f>AP242+AQ242+AR242</f>
        <v>0</v>
      </c>
      <c r="AT242" s="20">
        <f>[1]OON!BB242</f>
        <v>0</v>
      </c>
      <c r="AU242" s="20">
        <f>[1]OON!BC242</f>
        <v>0</v>
      </c>
      <c r="AV242" s="35"/>
      <c r="AW242" s="35"/>
      <c r="AX242" s="35"/>
      <c r="AY242" s="35"/>
      <c r="AZ242" s="35"/>
      <c r="BA242" s="35"/>
      <c r="BB242" s="35"/>
      <c r="BC242" s="35">
        <f>AT242+AV242+AW242+AZ242+BB242+AX242</f>
        <v>0</v>
      </c>
      <c r="BD242" s="35">
        <f>AU242+BA242+AY242</f>
        <v>0</v>
      </c>
      <c r="BE242" s="35">
        <f>BC242+BD242</f>
        <v>0</v>
      </c>
      <c r="BF242" s="19">
        <f t="shared" ref="BF242:BF244" si="656">BG242+BH242+BI242+BJ242+BK242+BL242+BM242</f>
        <v>13698424</v>
      </c>
      <c r="BG242" s="19">
        <f t="shared" ref="BG242:BG244" si="657">I242+Z242</f>
        <v>7906118</v>
      </c>
      <c r="BH242" s="19">
        <f t="shared" ref="BH242:BH244" si="658">J242+AE242</f>
        <v>2215126</v>
      </c>
      <c r="BI242" s="19">
        <f t="shared" ref="BI242:BI244" si="659">K242+AI242</f>
        <v>0</v>
      </c>
      <c r="BJ242" s="19">
        <f t="shared" ref="BJ242:BJ244" si="660">L242+AL242</f>
        <v>0</v>
      </c>
      <c r="BK242" s="19">
        <f t="shared" ref="BK242:BL244" si="661">M242+AN242</f>
        <v>3420980</v>
      </c>
      <c r="BL242" s="19">
        <f t="shared" si="661"/>
        <v>101212</v>
      </c>
      <c r="BM242" s="20">
        <f t="shared" ref="BM242:BM244" si="662">O242+AS242</f>
        <v>54988</v>
      </c>
      <c r="BN242" s="20">
        <f t="shared" ref="BN242:BN244" si="663">BO242+BP242</f>
        <v>18.47</v>
      </c>
      <c r="BO242" s="20">
        <f t="shared" ref="BO242:BP244" si="664">Q242+BC242</f>
        <v>13.24</v>
      </c>
      <c r="BP242" s="20">
        <f t="shared" si="664"/>
        <v>5.23</v>
      </c>
    </row>
    <row r="243" spans="1:68" outlineLevel="2">
      <c r="A243" s="16">
        <v>1472</v>
      </c>
      <c r="B243" s="13">
        <v>610400681</v>
      </c>
      <c r="C243" s="17">
        <v>70226458</v>
      </c>
      <c r="D243" s="18" t="s">
        <v>157</v>
      </c>
      <c r="E243" s="21">
        <v>3133</v>
      </c>
      <c r="F243" s="21" t="s">
        <v>45</v>
      </c>
      <c r="G243" s="21" t="s">
        <v>46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20">
        <v>0</v>
      </c>
      <c r="Q243" s="20">
        <v>0</v>
      </c>
      <c r="R243" s="20">
        <v>0</v>
      </c>
      <c r="S243" s="19">
        <f>[1]OON!AW243</f>
        <v>0</v>
      </c>
      <c r="T243" s="50"/>
      <c r="U243" s="50"/>
      <c r="V243" s="50"/>
      <c r="W243" s="50"/>
      <c r="X243" s="50"/>
      <c r="Y243" s="50"/>
      <c r="Z243" s="19">
        <f>SUM(S243:Y243)</f>
        <v>0</v>
      </c>
      <c r="AA243" s="19">
        <f>[1]OON!AX243*-1</f>
        <v>0</v>
      </c>
      <c r="AB243" s="50"/>
      <c r="AC243" s="50"/>
      <c r="AD243" s="50"/>
      <c r="AE243" s="19">
        <f>SUM(AA243:AD243)</f>
        <v>0</v>
      </c>
      <c r="AF243" s="19"/>
      <c r="AG243" s="19">
        <f>[1]OON!AW243</f>
        <v>0</v>
      </c>
      <c r="AH243" s="19">
        <f>[1]OON!AR243</f>
        <v>0</v>
      </c>
      <c r="AI243" s="19">
        <f>SUM(AF243:AH243)</f>
        <v>0</v>
      </c>
      <c r="AJ243" s="19">
        <f>[1]OON!AX243</f>
        <v>0</v>
      </c>
      <c r="AK243" s="19"/>
      <c r="AL243" s="19">
        <f>SUM(AJ243:AK243)</f>
        <v>0</v>
      </c>
      <c r="AM243" s="19">
        <f>Z243+AE243+AI243+AL243</f>
        <v>0</v>
      </c>
      <c r="AN243" s="19">
        <f t="shared" si="655"/>
        <v>0</v>
      </c>
      <c r="AO243" s="19">
        <f>ROUND((Z243+AE243)*1%,0)</f>
        <v>0</v>
      </c>
      <c r="AP243" s="50"/>
      <c r="AQ243" s="50"/>
      <c r="AR243" s="50"/>
      <c r="AS243" s="19">
        <f>AP243+AQ243+AR243</f>
        <v>0</v>
      </c>
      <c r="AT243" s="20"/>
      <c r="AU243" s="20"/>
      <c r="AV243" s="20"/>
      <c r="AW243" s="20"/>
      <c r="AX243" s="20"/>
      <c r="AY243" s="20"/>
      <c r="AZ243" s="20"/>
      <c r="BA243" s="20"/>
      <c r="BB243" s="20"/>
      <c r="BC243" s="20">
        <f>AT243+AV243+AW243+AZ243+BB243+AX243</f>
        <v>0</v>
      </c>
      <c r="BD243" s="20">
        <f>AU243+BA243+AY243</f>
        <v>0</v>
      </c>
      <c r="BE243" s="20">
        <f>BC243+BD243</f>
        <v>0</v>
      </c>
      <c r="BF243" s="19">
        <f t="shared" si="656"/>
        <v>0</v>
      </c>
      <c r="BG243" s="19">
        <f t="shared" si="657"/>
        <v>0</v>
      </c>
      <c r="BH243" s="19">
        <f t="shared" si="658"/>
        <v>0</v>
      </c>
      <c r="BI243" s="19">
        <f t="shared" si="659"/>
        <v>0</v>
      </c>
      <c r="BJ243" s="19">
        <f t="shared" si="660"/>
        <v>0</v>
      </c>
      <c r="BK243" s="19">
        <f t="shared" si="661"/>
        <v>0</v>
      </c>
      <c r="BL243" s="19">
        <f t="shared" si="661"/>
        <v>0</v>
      </c>
      <c r="BM243" s="20">
        <f t="shared" si="662"/>
        <v>0</v>
      </c>
      <c r="BN243" s="20">
        <f t="shared" si="663"/>
        <v>0</v>
      </c>
      <c r="BO243" s="20">
        <f t="shared" si="664"/>
        <v>0</v>
      </c>
      <c r="BP243" s="20">
        <f t="shared" si="664"/>
        <v>0</v>
      </c>
    </row>
    <row r="244" spans="1:68" outlineLevel="2">
      <c r="A244" s="16">
        <v>1472</v>
      </c>
      <c r="B244" s="13">
        <v>610400681</v>
      </c>
      <c r="C244" s="17">
        <v>70226458</v>
      </c>
      <c r="D244" s="18" t="s">
        <v>157</v>
      </c>
      <c r="E244" s="21">
        <v>3141</v>
      </c>
      <c r="F244" s="21" t="s">
        <v>47</v>
      </c>
      <c r="G244" s="21" t="s">
        <v>46</v>
      </c>
      <c r="H244" s="19">
        <v>204141</v>
      </c>
      <c r="I244" s="19">
        <v>0</v>
      </c>
      <c r="J244" s="19">
        <v>150791</v>
      </c>
      <c r="K244" s="19">
        <v>0</v>
      </c>
      <c r="L244" s="19">
        <v>0</v>
      </c>
      <c r="M244" s="19">
        <v>50967</v>
      </c>
      <c r="N244" s="19">
        <v>1508</v>
      </c>
      <c r="O244" s="19">
        <v>875</v>
      </c>
      <c r="P244" s="20">
        <v>0.45</v>
      </c>
      <c r="Q244" s="20">
        <v>0</v>
      </c>
      <c r="R244" s="20">
        <v>0.45</v>
      </c>
      <c r="S244" s="19">
        <f>[1]OON!AW244</f>
        <v>0</v>
      </c>
      <c r="T244" s="50"/>
      <c r="U244" s="50"/>
      <c r="V244" s="50"/>
      <c r="W244" s="50"/>
      <c r="X244" s="50"/>
      <c r="Y244" s="50"/>
      <c r="Z244" s="19">
        <f>SUM(S244:Y244)</f>
        <v>0</v>
      </c>
      <c r="AA244" s="19">
        <f>[1]OON!AX244*-1</f>
        <v>0</v>
      </c>
      <c r="AB244" s="50"/>
      <c r="AC244" s="50"/>
      <c r="AD244" s="50"/>
      <c r="AE244" s="19">
        <f>SUM(AA244:AD244)</f>
        <v>0</v>
      </c>
      <c r="AF244" s="19"/>
      <c r="AG244" s="19">
        <f>[1]OON!AW244</f>
        <v>0</v>
      </c>
      <c r="AH244" s="19">
        <f>[1]OON!AR244</f>
        <v>0</v>
      </c>
      <c r="AI244" s="19">
        <f>SUM(AF244:AH244)</f>
        <v>0</v>
      </c>
      <c r="AJ244" s="19">
        <f>[1]OON!AX244</f>
        <v>0</v>
      </c>
      <c r="AK244" s="19"/>
      <c r="AL244" s="19">
        <f>SUM(AJ244:AK244)</f>
        <v>0</v>
      </c>
      <c r="AM244" s="19">
        <f>Z244+AE244+AI244+AL244</f>
        <v>0</v>
      </c>
      <c r="AN244" s="19">
        <f t="shared" si="655"/>
        <v>0</v>
      </c>
      <c r="AO244" s="19">
        <f>ROUND((Z244+AE244)*1%,0)</f>
        <v>0</v>
      </c>
      <c r="AP244" s="50"/>
      <c r="AQ244" s="50"/>
      <c r="AR244" s="50"/>
      <c r="AS244" s="19">
        <f>AP244+AQ244+AR244</f>
        <v>0</v>
      </c>
      <c r="AT244" s="20"/>
      <c r="AU244" s="20">
        <f>[1]OON!BC244</f>
        <v>0</v>
      </c>
      <c r="AV244" s="20"/>
      <c r="AW244" s="20"/>
      <c r="AX244" s="20"/>
      <c r="AY244" s="20"/>
      <c r="AZ244" s="20"/>
      <c r="BA244" s="20"/>
      <c r="BB244" s="20"/>
      <c r="BC244" s="20">
        <f>AT244+AV244+AW244+AZ244+BB244+AX244</f>
        <v>0</v>
      </c>
      <c r="BD244" s="20">
        <f>AU244+BA244+AY244</f>
        <v>0</v>
      </c>
      <c r="BE244" s="20">
        <f>BC244+BD244</f>
        <v>0</v>
      </c>
      <c r="BF244" s="19">
        <f t="shared" si="656"/>
        <v>204141</v>
      </c>
      <c r="BG244" s="19">
        <f t="shared" si="657"/>
        <v>0</v>
      </c>
      <c r="BH244" s="19">
        <f t="shared" si="658"/>
        <v>150791</v>
      </c>
      <c r="BI244" s="19">
        <f t="shared" si="659"/>
        <v>0</v>
      </c>
      <c r="BJ244" s="19">
        <f t="shared" si="660"/>
        <v>0</v>
      </c>
      <c r="BK244" s="19">
        <f t="shared" si="661"/>
        <v>50967</v>
      </c>
      <c r="BL244" s="19">
        <f t="shared" si="661"/>
        <v>1508</v>
      </c>
      <c r="BM244" s="20">
        <f t="shared" si="662"/>
        <v>875</v>
      </c>
      <c r="BN244" s="20">
        <f t="shared" si="663"/>
        <v>0.45</v>
      </c>
      <c r="BO244" s="20">
        <f t="shared" si="664"/>
        <v>0</v>
      </c>
      <c r="BP244" s="20">
        <f t="shared" si="664"/>
        <v>0.45</v>
      </c>
    </row>
    <row r="245" spans="1:68" outlineLevel="1">
      <c r="A245" s="22"/>
      <c r="B245" s="23"/>
      <c r="C245" s="24"/>
      <c r="D245" s="25" t="s">
        <v>158</v>
      </c>
      <c r="E245" s="26"/>
      <c r="F245" s="26"/>
      <c r="G245" s="26"/>
      <c r="H245" s="27">
        <v>13902565</v>
      </c>
      <c r="I245" s="27">
        <v>7906118</v>
      </c>
      <c r="J245" s="27">
        <v>2365917</v>
      </c>
      <c r="K245" s="27">
        <v>0</v>
      </c>
      <c r="L245" s="27">
        <v>0</v>
      </c>
      <c r="M245" s="27">
        <v>3471947</v>
      </c>
      <c r="N245" s="27">
        <v>102720</v>
      </c>
      <c r="O245" s="27">
        <v>55863</v>
      </c>
      <c r="P245" s="28">
        <v>18.919999999999998</v>
      </c>
      <c r="Q245" s="28">
        <v>13.24</v>
      </c>
      <c r="R245" s="28">
        <v>5.6800000000000006</v>
      </c>
      <c r="S245" s="27">
        <f t="shared" ref="S245:AM245" si="665">SUM(S242:S244)</f>
        <v>0</v>
      </c>
      <c r="T245" s="51">
        <f t="shared" si="665"/>
        <v>0</v>
      </c>
      <c r="U245" s="51">
        <f t="shared" si="665"/>
        <v>0</v>
      </c>
      <c r="V245" s="51">
        <f t="shared" si="665"/>
        <v>0</v>
      </c>
      <c r="W245" s="51">
        <f t="shared" si="665"/>
        <v>0</v>
      </c>
      <c r="X245" s="51">
        <f t="shared" si="665"/>
        <v>0</v>
      </c>
      <c r="Y245" s="51">
        <f t="shared" si="665"/>
        <v>0</v>
      </c>
      <c r="Z245" s="27">
        <f t="shared" si="665"/>
        <v>0</v>
      </c>
      <c r="AA245" s="51">
        <f t="shared" si="665"/>
        <v>0</v>
      </c>
      <c r="AB245" s="51">
        <f t="shared" si="665"/>
        <v>0</v>
      </c>
      <c r="AC245" s="51">
        <f t="shared" si="665"/>
        <v>0</v>
      </c>
      <c r="AD245" s="51">
        <f t="shared" si="665"/>
        <v>0</v>
      </c>
      <c r="AE245" s="27">
        <f t="shared" si="665"/>
        <v>0</v>
      </c>
      <c r="AF245" s="27">
        <f t="shared" si="665"/>
        <v>0</v>
      </c>
      <c r="AG245" s="27">
        <f t="shared" si="665"/>
        <v>0</v>
      </c>
      <c r="AH245" s="27">
        <f t="shared" si="665"/>
        <v>0</v>
      </c>
      <c r="AI245" s="27">
        <f t="shared" si="665"/>
        <v>0</v>
      </c>
      <c r="AJ245" s="27">
        <f t="shared" si="665"/>
        <v>0</v>
      </c>
      <c r="AK245" s="27">
        <f t="shared" si="665"/>
        <v>0</v>
      </c>
      <c r="AL245" s="27">
        <f t="shared" si="665"/>
        <v>0</v>
      </c>
      <c r="AM245" s="27">
        <f t="shared" si="665"/>
        <v>0</v>
      </c>
      <c r="AN245" s="27">
        <f t="shared" ref="AN245:BP245" si="666">SUM(AN242:AN244)</f>
        <v>0</v>
      </c>
      <c r="AO245" s="27">
        <f t="shared" si="666"/>
        <v>0</v>
      </c>
      <c r="AP245" s="51">
        <f t="shared" si="666"/>
        <v>0</v>
      </c>
      <c r="AQ245" s="51">
        <f t="shared" si="666"/>
        <v>0</v>
      </c>
      <c r="AR245" s="51">
        <f t="shared" si="666"/>
        <v>0</v>
      </c>
      <c r="AS245" s="27">
        <f t="shared" si="666"/>
        <v>0</v>
      </c>
      <c r="AT245" s="28">
        <f t="shared" si="666"/>
        <v>0</v>
      </c>
      <c r="AU245" s="28">
        <f t="shared" si="666"/>
        <v>0</v>
      </c>
      <c r="AV245" s="28">
        <f t="shared" si="666"/>
        <v>0</v>
      </c>
      <c r="AW245" s="28">
        <f t="shared" si="666"/>
        <v>0</v>
      </c>
      <c r="AX245" s="28">
        <f t="shared" si="666"/>
        <v>0</v>
      </c>
      <c r="AY245" s="28">
        <f t="shared" si="666"/>
        <v>0</v>
      </c>
      <c r="AZ245" s="28">
        <f t="shared" si="666"/>
        <v>0</v>
      </c>
      <c r="BA245" s="28">
        <f t="shared" si="666"/>
        <v>0</v>
      </c>
      <c r="BB245" s="28">
        <f t="shared" si="666"/>
        <v>0</v>
      </c>
      <c r="BC245" s="28">
        <f t="shared" si="666"/>
        <v>0</v>
      </c>
      <c r="BD245" s="28">
        <f t="shared" si="666"/>
        <v>0</v>
      </c>
      <c r="BE245" s="28">
        <f t="shared" si="666"/>
        <v>0</v>
      </c>
      <c r="BF245" s="27">
        <f t="shared" si="666"/>
        <v>13902565</v>
      </c>
      <c r="BG245" s="27">
        <f t="shared" si="666"/>
        <v>7906118</v>
      </c>
      <c r="BH245" s="27">
        <f t="shared" si="666"/>
        <v>2365917</v>
      </c>
      <c r="BI245" s="27">
        <f t="shared" si="666"/>
        <v>0</v>
      </c>
      <c r="BJ245" s="27">
        <f t="shared" si="666"/>
        <v>0</v>
      </c>
      <c r="BK245" s="27">
        <f t="shared" si="666"/>
        <v>3471947</v>
      </c>
      <c r="BL245" s="28">
        <f t="shared" si="666"/>
        <v>102720</v>
      </c>
      <c r="BM245" s="28">
        <f t="shared" si="666"/>
        <v>55863</v>
      </c>
      <c r="BN245" s="28">
        <f t="shared" si="666"/>
        <v>18.919999999999998</v>
      </c>
      <c r="BO245" s="28">
        <f t="shared" si="666"/>
        <v>13.24</v>
      </c>
      <c r="BP245" s="28">
        <f t="shared" si="666"/>
        <v>5.6800000000000006</v>
      </c>
    </row>
    <row r="246" spans="1:68" outlineLevel="2">
      <c r="A246" s="29">
        <v>1473</v>
      </c>
      <c r="B246" s="30">
        <v>600023141</v>
      </c>
      <c r="C246" s="31">
        <v>63778181</v>
      </c>
      <c r="D246" s="32" t="s">
        <v>159</v>
      </c>
      <c r="E246" s="33">
        <v>3133</v>
      </c>
      <c r="F246" s="33" t="s">
        <v>153</v>
      </c>
      <c r="G246" s="33" t="s">
        <v>46</v>
      </c>
      <c r="H246" s="34">
        <v>17121032</v>
      </c>
      <c r="I246" s="34">
        <v>9742648</v>
      </c>
      <c r="J246" s="34">
        <v>2708907</v>
      </c>
      <c r="K246" s="34">
        <v>140000</v>
      </c>
      <c r="L246" s="34">
        <v>60000</v>
      </c>
      <c r="M246" s="34">
        <v>4276226</v>
      </c>
      <c r="N246" s="34">
        <v>124516</v>
      </c>
      <c r="O246" s="34">
        <v>68735</v>
      </c>
      <c r="P246" s="35">
        <v>22.710000000000004</v>
      </c>
      <c r="Q246" s="35">
        <v>16.320000000000004</v>
      </c>
      <c r="R246" s="35">
        <v>6.3900000000000006</v>
      </c>
      <c r="S246" s="19">
        <f>[1]OON!AW246</f>
        <v>0</v>
      </c>
      <c r="T246" s="52"/>
      <c r="U246" s="52"/>
      <c r="V246" s="52"/>
      <c r="W246" s="52"/>
      <c r="X246" s="52"/>
      <c r="Y246" s="52"/>
      <c r="Z246" s="34">
        <f>SUM(S246:Y246)</f>
        <v>0</v>
      </c>
      <c r="AA246" s="19">
        <f>[1]OON!AX246*-1</f>
        <v>0</v>
      </c>
      <c r="AB246" s="52"/>
      <c r="AC246" s="52"/>
      <c r="AD246" s="52"/>
      <c r="AE246" s="34">
        <f>SUM(AA246:AD246)</f>
        <v>0</v>
      </c>
      <c r="AF246" s="19"/>
      <c r="AG246" s="19">
        <f>[1]OON!AW246</f>
        <v>0</v>
      </c>
      <c r="AH246" s="19">
        <f>[1]OON!AR246</f>
        <v>0</v>
      </c>
      <c r="AI246" s="34">
        <f>SUM(AF246:AH246)</f>
        <v>0</v>
      </c>
      <c r="AJ246" s="19">
        <f>[1]OON!AX246</f>
        <v>0</v>
      </c>
      <c r="AK246" s="19"/>
      <c r="AL246" s="34">
        <f>SUM(AJ246:AK246)</f>
        <v>0</v>
      </c>
      <c r="AM246" s="34">
        <f>Z246+AE246+AI246+AL246</f>
        <v>0</v>
      </c>
      <c r="AN246" s="19">
        <f t="shared" ref="AN246:AN248" si="667">ROUND((Z246+AE246+AF246+AG246+AJ246)*33.8%,0)</f>
        <v>0</v>
      </c>
      <c r="AO246" s="34">
        <f>ROUND((Z246+AE246)*1%,0)</f>
        <v>0</v>
      </c>
      <c r="AP246" s="52"/>
      <c r="AQ246" s="52"/>
      <c r="AR246" s="52"/>
      <c r="AS246" s="34">
        <f>AP246+AQ246+AR246</f>
        <v>0</v>
      </c>
      <c r="AT246" s="20">
        <f>[1]OON!BB246</f>
        <v>0</v>
      </c>
      <c r="AU246" s="20">
        <f>[1]OON!BC246</f>
        <v>0</v>
      </c>
      <c r="AV246" s="35"/>
      <c r="AW246" s="35"/>
      <c r="AX246" s="35"/>
      <c r="AY246" s="35"/>
      <c r="AZ246" s="35"/>
      <c r="BA246" s="35"/>
      <c r="BB246" s="35"/>
      <c r="BC246" s="35">
        <f>AT246+AV246+AW246+AZ246+BB246+AX246</f>
        <v>0</v>
      </c>
      <c r="BD246" s="35">
        <f>AU246+BA246+AY246</f>
        <v>0</v>
      </c>
      <c r="BE246" s="35">
        <f>BC246+BD246</f>
        <v>0</v>
      </c>
      <c r="BF246" s="19">
        <f t="shared" ref="BF246:BF248" si="668">BG246+BH246+BI246+BJ246+BK246+BL246+BM246</f>
        <v>17121032</v>
      </c>
      <c r="BG246" s="19">
        <f t="shared" ref="BG246:BG248" si="669">I246+Z246</f>
        <v>9742648</v>
      </c>
      <c r="BH246" s="19">
        <f t="shared" ref="BH246:BH248" si="670">J246+AE246</f>
        <v>2708907</v>
      </c>
      <c r="BI246" s="19">
        <f t="shared" ref="BI246:BI248" si="671">K246+AI246</f>
        <v>140000</v>
      </c>
      <c r="BJ246" s="19">
        <f t="shared" ref="BJ246:BJ248" si="672">L246+AL246</f>
        <v>60000</v>
      </c>
      <c r="BK246" s="19">
        <f t="shared" ref="BK246:BL248" si="673">M246+AN246</f>
        <v>4276226</v>
      </c>
      <c r="BL246" s="19">
        <f t="shared" si="673"/>
        <v>124516</v>
      </c>
      <c r="BM246" s="20">
        <f t="shared" ref="BM246:BM248" si="674">O246+AS246</f>
        <v>68735</v>
      </c>
      <c r="BN246" s="20">
        <f t="shared" ref="BN246:BN248" si="675">BO246+BP246</f>
        <v>22.710000000000004</v>
      </c>
      <c r="BO246" s="20">
        <f t="shared" ref="BO246:BP248" si="676">Q246+BC246</f>
        <v>16.320000000000004</v>
      </c>
      <c r="BP246" s="20">
        <f t="shared" si="676"/>
        <v>6.3900000000000006</v>
      </c>
    </row>
    <row r="247" spans="1:68" outlineLevel="2">
      <c r="A247" s="16">
        <v>1473</v>
      </c>
      <c r="B247" s="13">
        <v>600023141</v>
      </c>
      <c r="C247" s="17">
        <v>63778181</v>
      </c>
      <c r="D247" s="18" t="s">
        <v>159</v>
      </c>
      <c r="E247" s="13">
        <v>3133</v>
      </c>
      <c r="F247" s="13" t="s">
        <v>45</v>
      </c>
      <c r="G247" s="17" t="s">
        <v>46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20">
        <v>0</v>
      </c>
      <c r="Q247" s="20">
        <v>0</v>
      </c>
      <c r="R247" s="20">
        <v>0</v>
      </c>
      <c r="S247" s="19">
        <f>[1]OON!AW247</f>
        <v>0</v>
      </c>
      <c r="T247" s="50"/>
      <c r="U247" s="50"/>
      <c r="V247" s="50"/>
      <c r="W247" s="50"/>
      <c r="X247" s="50"/>
      <c r="Y247" s="50"/>
      <c r="Z247" s="19">
        <f>SUM(S247:Y247)</f>
        <v>0</v>
      </c>
      <c r="AA247" s="19">
        <f>[1]OON!AX247*-1</f>
        <v>0</v>
      </c>
      <c r="AB247" s="50"/>
      <c r="AC247" s="50"/>
      <c r="AD247" s="50"/>
      <c r="AE247" s="19">
        <f>SUM(AA247:AD247)</f>
        <v>0</v>
      </c>
      <c r="AF247" s="19"/>
      <c r="AG247" s="19">
        <f>[1]OON!AW247</f>
        <v>0</v>
      </c>
      <c r="AH247" s="19">
        <f>[1]OON!AR247</f>
        <v>0</v>
      </c>
      <c r="AI247" s="19">
        <f>SUM(AF247:AH247)</f>
        <v>0</v>
      </c>
      <c r="AJ247" s="19">
        <f>[1]OON!AX247</f>
        <v>0</v>
      </c>
      <c r="AK247" s="19"/>
      <c r="AL247" s="19">
        <f>SUM(AJ247:AK247)</f>
        <v>0</v>
      </c>
      <c r="AM247" s="19">
        <f>Z247+AE247+AI247+AL247</f>
        <v>0</v>
      </c>
      <c r="AN247" s="19">
        <f t="shared" si="667"/>
        <v>0</v>
      </c>
      <c r="AO247" s="19">
        <f>ROUND((Z247+AE247)*1%,0)</f>
        <v>0</v>
      </c>
      <c r="AP247" s="50"/>
      <c r="AQ247" s="50"/>
      <c r="AR247" s="50"/>
      <c r="AS247" s="19">
        <f>AP247+AQ247+AR247</f>
        <v>0</v>
      </c>
      <c r="AT247" s="20"/>
      <c r="AU247" s="20"/>
      <c r="AV247" s="20"/>
      <c r="AW247" s="20"/>
      <c r="AX247" s="20"/>
      <c r="AY247" s="20"/>
      <c r="AZ247" s="20"/>
      <c r="BA247" s="20"/>
      <c r="BB247" s="20"/>
      <c r="BC247" s="20">
        <f>AT247+AV247+AW247+AZ247+BB247+AX247</f>
        <v>0</v>
      </c>
      <c r="BD247" s="20">
        <f>AU247+BA247+AY247</f>
        <v>0</v>
      </c>
      <c r="BE247" s="20">
        <f>BC247+BD247</f>
        <v>0</v>
      </c>
      <c r="BF247" s="19">
        <f t="shared" si="668"/>
        <v>0</v>
      </c>
      <c r="BG247" s="19">
        <f t="shared" si="669"/>
        <v>0</v>
      </c>
      <c r="BH247" s="19">
        <f t="shared" si="670"/>
        <v>0</v>
      </c>
      <c r="BI247" s="19">
        <f t="shared" si="671"/>
        <v>0</v>
      </c>
      <c r="BJ247" s="19">
        <f t="shared" si="672"/>
        <v>0</v>
      </c>
      <c r="BK247" s="19">
        <f t="shared" si="673"/>
        <v>0</v>
      </c>
      <c r="BL247" s="19">
        <f t="shared" si="673"/>
        <v>0</v>
      </c>
      <c r="BM247" s="20">
        <f t="shared" si="674"/>
        <v>0</v>
      </c>
      <c r="BN247" s="20">
        <f t="shared" si="675"/>
        <v>0</v>
      </c>
      <c r="BO247" s="20">
        <f t="shared" si="676"/>
        <v>0</v>
      </c>
      <c r="BP247" s="20">
        <f t="shared" si="676"/>
        <v>0</v>
      </c>
    </row>
    <row r="248" spans="1:68" outlineLevel="2">
      <c r="A248" s="16">
        <v>1473</v>
      </c>
      <c r="B248" s="13">
        <v>600023141</v>
      </c>
      <c r="C248" s="17">
        <v>63778181</v>
      </c>
      <c r="D248" s="18" t="s">
        <v>159</v>
      </c>
      <c r="E248" s="13">
        <v>3141</v>
      </c>
      <c r="F248" s="13" t="s">
        <v>47</v>
      </c>
      <c r="G248" s="17" t="s">
        <v>46</v>
      </c>
      <c r="H248" s="19">
        <v>455221</v>
      </c>
      <c r="I248" s="19">
        <v>0</v>
      </c>
      <c r="J248" s="19">
        <v>336348</v>
      </c>
      <c r="K248" s="19">
        <v>0</v>
      </c>
      <c r="L248" s="19">
        <v>0</v>
      </c>
      <c r="M248" s="19">
        <v>113686</v>
      </c>
      <c r="N248" s="19">
        <v>3363</v>
      </c>
      <c r="O248" s="19">
        <v>1824</v>
      </c>
      <c r="P248" s="20">
        <v>1.01</v>
      </c>
      <c r="Q248" s="20">
        <v>0</v>
      </c>
      <c r="R248" s="20">
        <v>1.01</v>
      </c>
      <c r="S248" s="19">
        <f>[1]OON!AW248</f>
        <v>0</v>
      </c>
      <c r="T248" s="50"/>
      <c r="U248" s="50"/>
      <c r="V248" s="50"/>
      <c r="W248" s="50"/>
      <c r="X248" s="50"/>
      <c r="Y248" s="50"/>
      <c r="Z248" s="19">
        <f>SUM(S248:Y248)</f>
        <v>0</v>
      </c>
      <c r="AA248" s="19">
        <f>[1]OON!AX248*-1</f>
        <v>0</v>
      </c>
      <c r="AB248" s="50"/>
      <c r="AC248" s="50"/>
      <c r="AD248" s="50"/>
      <c r="AE248" s="19">
        <f>SUM(AA248:AD248)</f>
        <v>0</v>
      </c>
      <c r="AF248" s="19"/>
      <c r="AG248" s="19">
        <f>[1]OON!AW248</f>
        <v>0</v>
      </c>
      <c r="AH248" s="19">
        <f>[1]OON!AR248</f>
        <v>0</v>
      </c>
      <c r="AI248" s="19">
        <f>SUM(AF248:AH248)</f>
        <v>0</v>
      </c>
      <c r="AJ248" s="19">
        <f>[1]OON!AX248</f>
        <v>0</v>
      </c>
      <c r="AK248" s="19"/>
      <c r="AL248" s="19">
        <f>SUM(AJ248:AK248)</f>
        <v>0</v>
      </c>
      <c r="AM248" s="19">
        <f>Z248+AE248+AI248+AL248</f>
        <v>0</v>
      </c>
      <c r="AN248" s="19">
        <f t="shared" si="667"/>
        <v>0</v>
      </c>
      <c r="AO248" s="19">
        <f>ROUND((Z248+AE248)*1%,0)</f>
        <v>0</v>
      </c>
      <c r="AP248" s="50"/>
      <c r="AQ248" s="50"/>
      <c r="AR248" s="50"/>
      <c r="AS248" s="19">
        <f>AP248+AQ248+AR248</f>
        <v>0</v>
      </c>
      <c r="AT248" s="20"/>
      <c r="AU248" s="20">
        <f>[1]OON!BC248</f>
        <v>0</v>
      </c>
      <c r="AV248" s="20"/>
      <c r="AW248" s="20"/>
      <c r="AX248" s="20"/>
      <c r="AY248" s="20"/>
      <c r="AZ248" s="20"/>
      <c r="BA248" s="20"/>
      <c r="BB248" s="20"/>
      <c r="BC248" s="20">
        <f>AT248+AV248+AW248+AZ248+BB248+AX248</f>
        <v>0</v>
      </c>
      <c r="BD248" s="20">
        <f>AU248+BA248+AY248</f>
        <v>0</v>
      </c>
      <c r="BE248" s="20">
        <f>BC248+BD248</f>
        <v>0</v>
      </c>
      <c r="BF248" s="19">
        <f t="shared" si="668"/>
        <v>455221</v>
      </c>
      <c r="BG248" s="19">
        <f t="shared" si="669"/>
        <v>0</v>
      </c>
      <c r="BH248" s="19">
        <f t="shared" si="670"/>
        <v>336348</v>
      </c>
      <c r="BI248" s="19">
        <f t="shared" si="671"/>
        <v>0</v>
      </c>
      <c r="BJ248" s="19">
        <f t="shared" si="672"/>
        <v>0</v>
      </c>
      <c r="BK248" s="19">
        <f t="shared" si="673"/>
        <v>113686</v>
      </c>
      <c r="BL248" s="19">
        <f t="shared" si="673"/>
        <v>3363</v>
      </c>
      <c r="BM248" s="20">
        <f t="shared" si="674"/>
        <v>1824</v>
      </c>
      <c r="BN248" s="20">
        <f t="shared" si="675"/>
        <v>1.01</v>
      </c>
      <c r="BO248" s="20">
        <f t="shared" si="676"/>
        <v>0</v>
      </c>
      <c r="BP248" s="20">
        <f t="shared" si="676"/>
        <v>1.01</v>
      </c>
    </row>
    <row r="249" spans="1:68" outlineLevel="1">
      <c r="A249" s="22"/>
      <c r="B249" s="23"/>
      <c r="C249" s="24"/>
      <c r="D249" s="25" t="s">
        <v>160</v>
      </c>
      <c r="E249" s="23"/>
      <c r="F249" s="23"/>
      <c r="G249" s="24"/>
      <c r="H249" s="27">
        <v>17576253</v>
      </c>
      <c r="I249" s="27">
        <v>9742648</v>
      </c>
      <c r="J249" s="27">
        <v>3045255</v>
      </c>
      <c r="K249" s="27">
        <v>140000</v>
      </c>
      <c r="L249" s="27">
        <v>60000</v>
      </c>
      <c r="M249" s="27">
        <v>4389912</v>
      </c>
      <c r="N249" s="27">
        <v>127879</v>
      </c>
      <c r="O249" s="27">
        <v>70559</v>
      </c>
      <c r="P249" s="28">
        <v>23.720000000000006</v>
      </c>
      <c r="Q249" s="28">
        <v>16.320000000000004</v>
      </c>
      <c r="R249" s="28">
        <v>7.4</v>
      </c>
      <c r="S249" s="27">
        <f t="shared" ref="S249:AM249" si="677">SUM(S246:S248)</f>
        <v>0</v>
      </c>
      <c r="T249" s="51">
        <f t="shared" si="677"/>
        <v>0</v>
      </c>
      <c r="U249" s="51">
        <f t="shared" si="677"/>
        <v>0</v>
      </c>
      <c r="V249" s="51">
        <f t="shared" si="677"/>
        <v>0</v>
      </c>
      <c r="W249" s="51">
        <f t="shared" si="677"/>
        <v>0</v>
      </c>
      <c r="X249" s="51">
        <f t="shared" si="677"/>
        <v>0</v>
      </c>
      <c r="Y249" s="51">
        <f t="shared" si="677"/>
        <v>0</v>
      </c>
      <c r="Z249" s="27">
        <f t="shared" si="677"/>
        <v>0</v>
      </c>
      <c r="AA249" s="51">
        <f t="shared" si="677"/>
        <v>0</v>
      </c>
      <c r="AB249" s="51">
        <f t="shared" si="677"/>
        <v>0</v>
      </c>
      <c r="AC249" s="51">
        <f t="shared" si="677"/>
        <v>0</v>
      </c>
      <c r="AD249" s="51">
        <f t="shared" si="677"/>
        <v>0</v>
      </c>
      <c r="AE249" s="27">
        <f t="shared" si="677"/>
        <v>0</v>
      </c>
      <c r="AF249" s="27">
        <f t="shared" si="677"/>
        <v>0</v>
      </c>
      <c r="AG249" s="27">
        <f t="shared" si="677"/>
        <v>0</v>
      </c>
      <c r="AH249" s="27">
        <f t="shared" si="677"/>
        <v>0</v>
      </c>
      <c r="AI249" s="27">
        <f t="shared" si="677"/>
        <v>0</v>
      </c>
      <c r="AJ249" s="27">
        <f t="shared" si="677"/>
        <v>0</v>
      </c>
      <c r="AK249" s="27">
        <f t="shared" si="677"/>
        <v>0</v>
      </c>
      <c r="AL249" s="27">
        <f t="shared" si="677"/>
        <v>0</v>
      </c>
      <c r="AM249" s="27">
        <f t="shared" si="677"/>
        <v>0</v>
      </c>
      <c r="AN249" s="27">
        <f t="shared" ref="AN249:BP249" si="678">SUM(AN246:AN248)</f>
        <v>0</v>
      </c>
      <c r="AO249" s="27">
        <f t="shared" si="678"/>
        <v>0</v>
      </c>
      <c r="AP249" s="51">
        <f t="shared" si="678"/>
        <v>0</v>
      </c>
      <c r="AQ249" s="51">
        <f t="shared" si="678"/>
        <v>0</v>
      </c>
      <c r="AR249" s="51">
        <f t="shared" si="678"/>
        <v>0</v>
      </c>
      <c r="AS249" s="27">
        <f t="shared" si="678"/>
        <v>0</v>
      </c>
      <c r="AT249" s="28">
        <f t="shared" si="678"/>
        <v>0</v>
      </c>
      <c r="AU249" s="28">
        <f t="shared" si="678"/>
        <v>0</v>
      </c>
      <c r="AV249" s="28">
        <f t="shared" si="678"/>
        <v>0</v>
      </c>
      <c r="AW249" s="28">
        <f t="shared" si="678"/>
        <v>0</v>
      </c>
      <c r="AX249" s="28">
        <f t="shared" si="678"/>
        <v>0</v>
      </c>
      <c r="AY249" s="28">
        <f t="shared" si="678"/>
        <v>0</v>
      </c>
      <c r="AZ249" s="28">
        <f t="shared" si="678"/>
        <v>0</v>
      </c>
      <c r="BA249" s="28">
        <f t="shared" si="678"/>
        <v>0</v>
      </c>
      <c r="BB249" s="28">
        <f t="shared" si="678"/>
        <v>0</v>
      </c>
      <c r="BC249" s="28">
        <f t="shared" si="678"/>
        <v>0</v>
      </c>
      <c r="BD249" s="28">
        <f t="shared" si="678"/>
        <v>0</v>
      </c>
      <c r="BE249" s="28">
        <f t="shared" si="678"/>
        <v>0</v>
      </c>
      <c r="BF249" s="27">
        <f t="shared" si="678"/>
        <v>17576253</v>
      </c>
      <c r="BG249" s="27">
        <f t="shared" si="678"/>
        <v>9742648</v>
      </c>
      <c r="BH249" s="27">
        <f t="shared" si="678"/>
        <v>3045255</v>
      </c>
      <c r="BI249" s="27">
        <f t="shared" si="678"/>
        <v>140000</v>
      </c>
      <c r="BJ249" s="27">
        <f t="shared" si="678"/>
        <v>60000</v>
      </c>
      <c r="BK249" s="27">
        <f t="shared" si="678"/>
        <v>4389912</v>
      </c>
      <c r="BL249" s="28">
        <f t="shared" si="678"/>
        <v>127879</v>
      </c>
      <c r="BM249" s="28">
        <f t="shared" si="678"/>
        <v>70559</v>
      </c>
      <c r="BN249" s="28">
        <f t="shared" si="678"/>
        <v>23.720000000000006</v>
      </c>
      <c r="BO249" s="28">
        <f t="shared" si="678"/>
        <v>16.320000000000004</v>
      </c>
      <c r="BP249" s="28">
        <f t="shared" si="678"/>
        <v>7.4</v>
      </c>
    </row>
    <row r="250" spans="1:68" outlineLevel="2">
      <c r="A250" s="29">
        <v>1474</v>
      </c>
      <c r="B250" s="30">
        <v>600029107</v>
      </c>
      <c r="C250" s="31">
        <v>60252774</v>
      </c>
      <c r="D250" s="32" t="s">
        <v>161</v>
      </c>
      <c r="E250" s="30">
        <v>3133</v>
      </c>
      <c r="F250" s="30" t="s">
        <v>153</v>
      </c>
      <c r="G250" s="31" t="s">
        <v>46</v>
      </c>
      <c r="H250" s="34">
        <v>9495661</v>
      </c>
      <c r="I250" s="34">
        <v>5657701</v>
      </c>
      <c r="J250" s="34">
        <v>1286755</v>
      </c>
      <c r="K250" s="34">
        <v>80000</v>
      </c>
      <c r="L250" s="34">
        <v>0</v>
      </c>
      <c r="M250" s="34">
        <v>2374266</v>
      </c>
      <c r="N250" s="34">
        <v>69445</v>
      </c>
      <c r="O250" s="34">
        <v>27494</v>
      </c>
      <c r="P250" s="35">
        <v>12.399999999999999</v>
      </c>
      <c r="Q250" s="35">
        <v>9.3699999999999992</v>
      </c>
      <c r="R250" s="35">
        <v>3.0300000000000002</v>
      </c>
      <c r="S250" s="19">
        <f>[1]OON!AW250</f>
        <v>0</v>
      </c>
      <c r="T250" s="52"/>
      <c r="U250" s="52"/>
      <c r="V250" s="52"/>
      <c r="W250" s="52"/>
      <c r="X250" s="52"/>
      <c r="Y250" s="52"/>
      <c r="Z250" s="34">
        <f>SUM(S250:Y250)</f>
        <v>0</v>
      </c>
      <c r="AA250" s="19">
        <f>[1]OON!AX250*-1</f>
        <v>0</v>
      </c>
      <c r="AB250" s="52"/>
      <c r="AC250" s="52"/>
      <c r="AD250" s="52"/>
      <c r="AE250" s="34">
        <f>SUM(AA250:AD250)</f>
        <v>0</v>
      </c>
      <c r="AF250" s="19"/>
      <c r="AG250" s="19">
        <f>[1]OON!AW250</f>
        <v>0</v>
      </c>
      <c r="AH250" s="19">
        <f>[1]OON!AR250</f>
        <v>0</v>
      </c>
      <c r="AI250" s="34">
        <f>SUM(AF250:AH250)</f>
        <v>0</v>
      </c>
      <c r="AJ250" s="19">
        <f>[1]OON!AX250</f>
        <v>0</v>
      </c>
      <c r="AK250" s="19"/>
      <c r="AL250" s="34">
        <f>SUM(AJ250:AK250)</f>
        <v>0</v>
      </c>
      <c r="AM250" s="34">
        <f>Z250+AE250+AI250+AL250</f>
        <v>0</v>
      </c>
      <c r="AN250" s="19">
        <f t="shared" ref="AN250:AN252" si="679">ROUND((Z250+AE250+AF250+AG250+AJ250)*33.8%,0)</f>
        <v>0</v>
      </c>
      <c r="AO250" s="34">
        <f>ROUND((Z250+AE250)*1%,0)</f>
        <v>0</v>
      </c>
      <c r="AP250" s="52"/>
      <c r="AQ250" s="52"/>
      <c r="AR250" s="52"/>
      <c r="AS250" s="34">
        <f>AP250+AQ250+AR250</f>
        <v>0</v>
      </c>
      <c r="AT250" s="20">
        <f>[1]OON!BB250</f>
        <v>0</v>
      </c>
      <c r="AU250" s="20">
        <f>[1]OON!BC250</f>
        <v>0</v>
      </c>
      <c r="AV250" s="35"/>
      <c r="AW250" s="35"/>
      <c r="AX250" s="35"/>
      <c r="AY250" s="35"/>
      <c r="AZ250" s="35"/>
      <c r="BA250" s="35"/>
      <c r="BB250" s="35"/>
      <c r="BC250" s="35">
        <f>AT250+AV250+AW250+AZ250+BB250+AX250</f>
        <v>0</v>
      </c>
      <c r="BD250" s="35">
        <f>AU250+BA250+AY250</f>
        <v>0</v>
      </c>
      <c r="BE250" s="35">
        <f>BC250+BD250</f>
        <v>0</v>
      </c>
      <c r="BF250" s="19">
        <f t="shared" ref="BF250:BF252" si="680">BG250+BH250+BI250+BJ250+BK250+BL250+BM250</f>
        <v>9495661</v>
      </c>
      <c r="BG250" s="19">
        <f t="shared" ref="BG250:BG252" si="681">I250+Z250</f>
        <v>5657701</v>
      </c>
      <c r="BH250" s="19">
        <f t="shared" ref="BH250:BH252" si="682">J250+AE250</f>
        <v>1286755</v>
      </c>
      <c r="BI250" s="19">
        <f t="shared" ref="BI250:BI252" si="683">K250+AI250</f>
        <v>80000</v>
      </c>
      <c r="BJ250" s="19">
        <f t="shared" ref="BJ250:BJ252" si="684">L250+AL250</f>
        <v>0</v>
      </c>
      <c r="BK250" s="19">
        <f t="shared" ref="BK250:BL252" si="685">M250+AN250</f>
        <v>2374266</v>
      </c>
      <c r="BL250" s="19">
        <f t="shared" si="685"/>
        <v>69445</v>
      </c>
      <c r="BM250" s="20">
        <f t="shared" ref="BM250:BM252" si="686">O250+AS250</f>
        <v>27494</v>
      </c>
      <c r="BN250" s="20">
        <f t="shared" ref="BN250:BN252" si="687">BO250+BP250</f>
        <v>12.399999999999999</v>
      </c>
      <c r="BO250" s="20">
        <f t="shared" ref="BO250:BP252" si="688">Q250+BC250</f>
        <v>9.3699999999999992</v>
      </c>
      <c r="BP250" s="20">
        <f t="shared" si="688"/>
        <v>3.0300000000000002</v>
      </c>
    </row>
    <row r="251" spans="1:68" outlineLevel="2">
      <c r="A251" s="16">
        <v>1474</v>
      </c>
      <c r="B251" s="13">
        <v>600029107</v>
      </c>
      <c r="C251" s="17">
        <v>60252774</v>
      </c>
      <c r="D251" s="18" t="s">
        <v>161</v>
      </c>
      <c r="E251" s="21">
        <v>3133</v>
      </c>
      <c r="F251" s="21" t="s">
        <v>45</v>
      </c>
      <c r="G251" s="21" t="s">
        <v>46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20">
        <v>0</v>
      </c>
      <c r="Q251" s="20">
        <v>0</v>
      </c>
      <c r="R251" s="20">
        <v>0</v>
      </c>
      <c r="S251" s="19">
        <f>[1]OON!AW251</f>
        <v>0</v>
      </c>
      <c r="T251" s="50"/>
      <c r="U251" s="50"/>
      <c r="V251" s="50"/>
      <c r="W251" s="50"/>
      <c r="X251" s="50"/>
      <c r="Y251" s="50"/>
      <c r="Z251" s="19">
        <f>SUM(S251:Y251)</f>
        <v>0</v>
      </c>
      <c r="AA251" s="19">
        <f>[1]OON!AX251*-1</f>
        <v>0</v>
      </c>
      <c r="AB251" s="50"/>
      <c r="AC251" s="50"/>
      <c r="AD251" s="50"/>
      <c r="AE251" s="19">
        <f>SUM(AA251:AD251)</f>
        <v>0</v>
      </c>
      <c r="AF251" s="19"/>
      <c r="AG251" s="19">
        <f>[1]OON!AW251</f>
        <v>0</v>
      </c>
      <c r="AH251" s="19">
        <f>[1]OON!AR251</f>
        <v>0</v>
      </c>
      <c r="AI251" s="19">
        <f>SUM(AF251:AH251)</f>
        <v>0</v>
      </c>
      <c r="AJ251" s="19">
        <f>[1]OON!AX251</f>
        <v>0</v>
      </c>
      <c r="AK251" s="19"/>
      <c r="AL251" s="19">
        <f>SUM(AJ251:AK251)</f>
        <v>0</v>
      </c>
      <c r="AM251" s="19">
        <f>Z251+AE251+AI251+AL251</f>
        <v>0</v>
      </c>
      <c r="AN251" s="19">
        <f t="shared" si="679"/>
        <v>0</v>
      </c>
      <c r="AO251" s="19">
        <f>ROUND((Z251+AE251)*1%,0)</f>
        <v>0</v>
      </c>
      <c r="AP251" s="50"/>
      <c r="AQ251" s="50"/>
      <c r="AR251" s="50"/>
      <c r="AS251" s="19">
        <f>AP251+AQ251+AR251</f>
        <v>0</v>
      </c>
      <c r="AT251" s="20"/>
      <c r="AU251" s="20"/>
      <c r="AV251" s="20"/>
      <c r="AW251" s="20"/>
      <c r="AX251" s="20"/>
      <c r="AY251" s="20"/>
      <c r="AZ251" s="20"/>
      <c r="BA251" s="20"/>
      <c r="BB251" s="20"/>
      <c r="BC251" s="20">
        <f>AT251+AV251+AW251+AZ251+BB251+AX251</f>
        <v>0</v>
      </c>
      <c r="BD251" s="20">
        <f>AU251+BA251+AY251</f>
        <v>0</v>
      </c>
      <c r="BE251" s="20">
        <f>BC251+BD251</f>
        <v>0</v>
      </c>
      <c r="BF251" s="19">
        <f t="shared" si="680"/>
        <v>0</v>
      </c>
      <c r="BG251" s="19">
        <f t="shared" si="681"/>
        <v>0</v>
      </c>
      <c r="BH251" s="19">
        <f t="shared" si="682"/>
        <v>0</v>
      </c>
      <c r="BI251" s="19">
        <f t="shared" si="683"/>
        <v>0</v>
      </c>
      <c r="BJ251" s="19">
        <f t="shared" si="684"/>
        <v>0</v>
      </c>
      <c r="BK251" s="19">
        <f t="shared" si="685"/>
        <v>0</v>
      </c>
      <c r="BL251" s="19">
        <f t="shared" si="685"/>
        <v>0</v>
      </c>
      <c r="BM251" s="20">
        <f t="shared" si="686"/>
        <v>0</v>
      </c>
      <c r="BN251" s="20">
        <f t="shared" si="687"/>
        <v>0</v>
      </c>
      <c r="BO251" s="20">
        <f t="shared" si="688"/>
        <v>0</v>
      </c>
      <c r="BP251" s="20">
        <f t="shared" si="688"/>
        <v>0</v>
      </c>
    </row>
    <row r="252" spans="1:68" outlineLevel="2">
      <c r="A252" s="16">
        <v>1474</v>
      </c>
      <c r="B252" s="13">
        <v>600029107</v>
      </c>
      <c r="C252" s="17">
        <v>60252774</v>
      </c>
      <c r="D252" s="18" t="s">
        <v>161</v>
      </c>
      <c r="E252" s="13">
        <v>3141</v>
      </c>
      <c r="F252" s="13" t="s">
        <v>47</v>
      </c>
      <c r="G252" s="17" t="s">
        <v>46</v>
      </c>
      <c r="H252" s="19">
        <v>172413</v>
      </c>
      <c r="I252" s="19">
        <v>0</v>
      </c>
      <c r="J252" s="19">
        <v>127395</v>
      </c>
      <c r="K252" s="19">
        <v>0</v>
      </c>
      <c r="L252" s="19">
        <v>0</v>
      </c>
      <c r="M252" s="19">
        <v>43060</v>
      </c>
      <c r="N252" s="19">
        <v>1274</v>
      </c>
      <c r="O252" s="19">
        <v>684</v>
      </c>
      <c r="P252" s="20">
        <v>0.38</v>
      </c>
      <c r="Q252" s="20">
        <v>0</v>
      </c>
      <c r="R252" s="20">
        <v>0.38</v>
      </c>
      <c r="S252" s="19">
        <f>[1]OON!AW252</f>
        <v>0</v>
      </c>
      <c r="T252" s="50"/>
      <c r="U252" s="50"/>
      <c r="V252" s="50"/>
      <c r="W252" s="50"/>
      <c r="X252" s="50"/>
      <c r="Y252" s="50"/>
      <c r="Z252" s="19">
        <f>SUM(S252:Y252)</f>
        <v>0</v>
      </c>
      <c r="AA252" s="19">
        <f>[1]OON!AX252*-1</f>
        <v>0</v>
      </c>
      <c r="AB252" s="50"/>
      <c r="AC252" s="50"/>
      <c r="AD252" s="50"/>
      <c r="AE252" s="19">
        <f>SUM(AA252:AD252)</f>
        <v>0</v>
      </c>
      <c r="AF252" s="19"/>
      <c r="AG252" s="19">
        <f>[1]OON!AW252</f>
        <v>0</v>
      </c>
      <c r="AH252" s="19">
        <f>[1]OON!AR252</f>
        <v>0</v>
      </c>
      <c r="AI252" s="19">
        <f>SUM(AF252:AH252)</f>
        <v>0</v>
      </c>
      <c r="AJ252" s="19">
        <f>[1]OON!AX252</f>
        <v>0</v>
      </c>
      <c r="AK252" s="19"/>
      <c r="AL252" s="19">
        <f>SUM(AJ252:AK252)</f>
        <v>0</v>
      </c>
      <c r="AM252" s="19">
        <f>Z252+AE252+AI252+AL252</f>
        <v>0</v>
      </c>
      <c r="AN252" s="19">
        <f t="shared" si="679"/>
        <v>0</v>
      </c>
      <c r="AO252" s="19">
        <f>ROUND((Z252+AE252)*1%,0)</f>
        <v>0</v>
      </c>
      <c r="AP252" s="50"/>
      <c r="AQ252" s="50"/>
      <c r="AR252" s="50"/>
      <c r="AS252" s="19">
        <f>AP252+AQ252+AR252</f>
        <v>0</v>
      </c>
      <c r="AT252" s="20"/>
      <c r="AU252" s="20">
        <f>[1]OON!BC252</f>
        <v>0</v>
      </c>
      <c r="AV252" s="20"/>
      <c r="AW252" s="20"/>
      <c r="AX252" s="20"/>
      <c r="AY252" s="20"/>
      <c r="AZ252" s="20"/>
      <c r="BA252" s="20"/>
      <c r="BB252" s="20"/>
      <c r="BC252" s="20">
        <f>AT252+AV252+AW252+AZ252+BB252+AX252</f>
        <v>0</v>
      </c>
      <c r="BD252" s="20">
        <f>AU252+BA252+AY252</f>
        <v>0</v>
      </c>
      <c r="BE252" s="20">
        <f>BC252+BD252</f>
        <v>0</v>
      </c>
      <c r="BF252" s="19">
        <f t="shared" si="680"/>
        <v>172413</v>
      </c>
      <c r="BG252" s="19">
        <f t="shared" si="681"/>
        <v>0</v>
      </c>
      <c r="BH252" s="19">
        <f t="shared" si="682"/>
        <v>127395</v>
      </c>
      <c r="BI252" s="19">
        <f t="shared" si="683"/>
        <v>0</v>
      </c>
      <c r="BJ252" s="19">
        <f t="shared" si="684"/>
        <v>0</v>
      </c>
      <c r="BK252" s="19">
        <f t="shared" si="685"/>
        <v>43060</v>
      </c>
      <c r="BL252" s="19">
        <f t="shared" si="685"/>
        <v>1274</v>
      </c>
      <c r="BM252" s="20">
        <f t="shared" si="686"/>
        <v>684</v>
      </c>
      <c r="BN252" s="20">
        <f t="shared" si="687"/>
        <v>0.38</v>
      </c>
      <c r="BO252" s="20">
        <f t="shared" si="688"/>
        <v>0</v>
      </c>
      <c r="BP252" s="20">
        <f t="shared" si="688"/>
        <v>0.38</v>
      </c>
    </row>
    <row r="253" spans="1:68" outlineLevel="1">
      <c r="A253" s="22"/>
      <c r="B253" s="23"/>
      <c r="C253" s="24"/>
      <c r="D253" s="25" t="s">
        <v>162</v>
      </c>
      <c r="E253" s="23"/>
      <c r="F253" s="23"/>
      <c r="G253" s="24"/>
      <c r="H253" s="27">
        <v>9668074</v>
      </c>
      <c r="I253" s="27">
        <v>5657701</v>
      </c>
      <c r="J253" s="27">
        <v>1414150</v>
      </c>
      <c r="K253" s="27">
        <v>80000</v>
      </c>
      <c r="L253" s="27">
        <v>0</v>
      </c>
      <c r="M253" s="27">
        <v>2417326</v>
      </c>
      <c r="N253" s="27">
        <v>70719</v>
      </c>
      <c r="O253" s="27">
        <v>28178</v>
      </c>
      <c r="P253" s="28">
        <v>12.78</v>
      </c>
      <c r="Q253" s="28">
        <v>9.3699999999999992</v>
      </c>
      <c r="R253" s="28">
        <v>3.41</v>
      </c>
      <c r="S253" s="27">
        <f t="shared" ref="S253:AM253" si="689">SUM(S250:S252)</f>
        <v>0</v>
      </c>
      <c r="T253" s="51">
        <f t="shared" si="689"/>
        <v>0</v>
      </c>
      <c r="U253" s="51">
        <f t="shared" si="689"/>
        <v>0</v>
      </c>
      <c r="V253" s="51">
        <f t="shared" si="689"/>
        <v>0</v>
      </c>
      <c r="W253" s="51">
        <f t="shared" si="689"/>
        <v>0</v>
      </c>
      <c r="X253" s="51">
        <f t="shared" si="689"/>
        <v>0</v>
      </c>
      <c r="Y253" s="51">
        <f t="shared" si="689"/>
        <v>0</v>
      </c>
      <c r="Z253" s="27">
        <f t="shared" si="689"/>
        <v>0</v>
      </c>
      <c r="AA253" s="51">
        <f t="shared" si="689"/>
        <v>0</v>
      </c>
      <c r="AB253" s="51">
        <f t="shared" si="689"/>
        <v>0</v>
      </c>
      <c r="AC253" s="51">
        <f t="shared" si="689"/>
        <v>0</v>
      </c>
      <c r="AD253" s="51">
        <f t="shared" si="689"/>
        <v>0</v>
      </c>
      <c r="AE253" s="27">
        <f t="shared" si="689"/>
        <v>0</v>
      </c>
      <c r="AF253" s="27">
        <f t="shared" si="689"/>
        <v>0</v>
      </c>
      <c r="AG253" s="27">
        <f t="shared" si="689"/>
        <v>0</v>
      </c>
      <c r="AH253" s="27">
        <f t="shared" si="689"/>
        <v>0</v>
      </c>
      <c r="AI253" s="27">
        <f t="shared" si="689"/>
        <v>0</v>
      </c>
      <c r="AJ253" s="27">
        <f t="shared" si="689"/>
        <v>0</v>
      </c>
      <c r="AK253" s="27">
        <f t="shared" si="689"/>
        <v>0</v>
      </c>
      <c r="AL253" s="27">
        <f t="shared" si="689"/>
        <v>0</v>
      </c>
      <c r="AM253" s="27">
        <f t="shared" si="689"/>
        <v>0</v>
      </c>
      <c r="AN253" s="27">
        <f t="shared" ref="AN253:BP253" si="690">SUM(AN250:AN252)</f>
        <v>0</v>
      </c>
      <c r="AO253" s="27">
        <f t="shared" si="690"/>
        <v>0</v>
      </c>
      <c r="AP253" s="51">
        <f t="shared" si="690"/>
        <v>0</v>
      </c>
      <c r="AQ253" s="51">
        <f t="shared" si="690"/>
        <v>0</v>
      </c>
      <c r="AR253" s="51">
        <f t="shared" si="690"/>
        <v>0</v>
      </c>
      <c r="AS253" s="27">
        <f t="shared" si="690"/>
        <v>0</v>
      </c>
      <c r="AT253" s="28">
        <f t="shared" si="690"/>
        <v>0</v>
      </c>
      <c r="AU253" s="28">
        <f t="shared" si="690"/>
        <v>0</v>
      </c>
      <c r="AV253" s="28">
        <f t="shared" si="690"/>
        <v>0</v>
      </c>
      <c r="AW253" s="28">
        <f t="shared" si="690"/>
        <v>0</v>
      </c>
      <c r="AX253" s="28">
        <f t="shared" si="690"/>
        <v>0</v>
      </c>
      <c r="AY253" s="28">
        <f t="shared" si="690"/>
        <v>0</v>
      </c>
      <c r="AZ253" s="28">
        <f t="shared" si="690"/>
        <v>0</v>
      </c>
      <c r="BA253" s="28">
        <f t="shared" si="690"/>
        <v>0</v>
      </c>
      <c r="BB253" s="28">
        <f t="shared" si="690"/>
        <v>0</v>
      </c>
      <c r="BC253" s="28">
        <f t="shared" si="690"/>
        <v>0</v>
      </c>
      <c r="BD253" s="28">
        <f t="shared" si="690"/>
        <v>0</v>
      </c>
      <c r="BE253" s="28">
        <f t="shared" si="690"/>
        <v>0</v>
      </c>
      <c r="BF253" s="27">
        <f t="shared" si="690"/>
        <v>9668074</v>
      </c>
      <c r="BG253" s="27">
        <f t="shared" si="690"/>
        <v>5657701</v>
      </c>
      <c r="BH253" s="27">
        <f t="shared" si="690"/>
        <v>1414150</v>
      </c>
      <c r="BI253" s="27">
        <f t="shared" si="690"/>
        <v>80000</v>
      </c>
      <c r="BJ253" s="27">
        <f t="shared" si="690"/>
        <v>0</v>
      </c>
      <c r="BK253" s="27">
        <f t="shared" si="690"/>
        <v>2417326</v>
      </c>
      <c r="BL253" s="28">
        <f t="shared" si="690"/>
        <v>70719</v>
      </c>
      <c r="BM253" s="28">
        <f t="shared" si="690"/>
        <v>28178</v>
      </c>
      <c r="BN253" s="28">
        <f t="shared" si="690"/>
        <v>12.78</v>
      </c>
      <c r="BO253" s="28">
        <f t="shared" si="690"/>
        <v>9.3699999999999992</v>
      </c>
      <c r="BP253" s="28">
        <f t="shared" si="690"/>
        <v>3.41</v>
      </c>
    </row>
    <row r="254" spans="1:68" outlineLevel="2">
      <c r="A254" s="29">
        <v>1475</v>
      </c>
      <c r="B254" s="30">
        <v>600029166</v>
      </c>
      <c r="C254" s="31">
        <v>46748105</v>
      </c>
      <c r="D254" s="32" t="s">
        <v>163</v>
      </c>
      <c r="E254" s="30">
        <v>3133</v>
      </c>
      <c r="F254" s="30" t="s">
        <v>153</v>
      </c>
      <c r="G254" s="31" t="s">
        <v>46</v>
      </c>
      <c r="H254" s="34">
        <v>15127311</v>
      </c>
      <c r="I254" s="34">
        <v>8829686</v>
      </c>
      <c r="J254" s="34">
        <v>2331711</v>
      </c>
      <c r="K254" s="34">
        <v>20000</v>
      </c>
      <c r="L254" s="34">
        <v>0</v>
      </c>
      <c r="M254" s="34">
        <v>3779312</v>
      </c>
      <c r="N254" s="34">
        <v>111614</v>
      </c>
      <c r="O254" s="34">
        <v>54988</v>
      </c>
      <c r="P254" s="35">
        <v>20.310000000000002</v>
      </c>
      <c r="Q254" s="35">
        <v>14.81</v>
      </c>
      <c r="R254" s="35">
        <v>5.5</v>
      </c>
      <c r="S254" s="19">
        <f>[1]OON!AW254</f>
        <v>0</v>
      </c>
      <c r="T254" s="52"/>
      <c r="U254" s="52"/>
      <c r="V254" s="52"/>
      <c r="W254" s="52"/>
      <c r="X254" s="52"/>
      <c r="Y254" s="52"/>
      <c r="Z254" s="34">
        <f>SUM(S254:Y254)</f>
        <v>0</v>
      </c>
      <c r="AA254" s="19">
        <f>[1]OON!AX254*-1</f>
        <v>0</v>
      </c>
      <c r="AB254" s="52"/>
      <c r="AC254" s="52"/>
      <c r="AD254" s="52"/>
      <c r="AE254" s="34">
        <f>SUM(AA254:AD254)</f>
        <v>0</v>
      </c>
      <c r="AF254" s="19"/>
      <c r="AG254" s="19">
        <f>[1]OON!AW254</f>
        <v>0</v>
      </c>
      <c r="AH254" s="19">
        <f>[1]OON!AR254</f>
        <v>0</v>
      </c>
      <c r="AI254" s="34">
        <f>SUM(AF254:AH254)</f>
        <v>0</v>
      </c>
      <c r="AJ254" s="19">
        <f>[1]OON!AX254</f>
        <v>0</v>
      </c>
      <c r="AK254" s="19"/>
      <c r="AL254" s="34">
        <f>SUM(AJ254:AK254)</f>
        <v>0</v>
      </c>
      <c r="AM254" s="34">
        <f>Z254+AE254+AI254+AL254</f>
        <v>0</v>
      </c>
      <c r="AN254" s="19">
        <f t="shared" ref="AN254:AN255" si="691">ROUND((Z254+AE254+AF254+AG254+AJ254)*33.8%,0)</f>
        <v>0</v>
      </c>
      <c r="AO254" s="34">
        <f>ROUND((Z254+AE254)*1%,0)</f>
        <v>0</v>
      </c>
      <c r="AP254" s="52"/>
      <c r="AQ254" s="52"/>
      <c r="AR254" s="52"/>
      <c r="AS254" s="34">
        <f>AP254+AQ254+AR254</f>
        <v>0</v>
      </c>
      <c r="AT254" s="20">
        <f>[1]OON!BB254</f>
        <v>0</v>
      </c>
      <c r="AU254" s="20">
        <f>[1]OON!BC254</f>
        <v>0</v>
      </c>
      <c r="AV254" s="35"/>
      <c r="AW254" s="35"/>
      <c r="AX254" s="35"/>
      <c r="AY254" s="35"/>
      <c r="AZ254" s="35"/>
      <c r="BA254" s="35"/>
      <c r="BB254" s="35"/>
      <c r="BC254" s="35">
        <f>AT254+AV254+AW254+AZ254+BB254+AX254</f>
        <v>0</v>
      </c>
      <c r="BD254" s="35">
        <f>AU254+BA254+AY254</f>
        <v>0</v>
      </c>
      <c r="BE254" s="35">
        <f>BC254+BD254</f>
        <v>0</v>
      </c>
      <c r="BF254" s="19">
        <f t="shared" ref="BF254:BF255" si="692">BG254+BH254+BI254+BJ254+BK254+BL254+BM254</f>
        <v>15127311</v>
      </c>
      <c r="BG254" s="19">
        <f t="shared" ref="BG254:BG255" si="693">I254+Z254</f>
        <v>8829686</v>
      </c>
      <c r="BH254" s="19">
        <f t="shared" ref="BH254:BH255" si="694">J254+AE254</f>
        <v>2331711</v>
      </c>
      <c r="BI254" s="19">
        <f t="shared" ref="BI254:BI255" si="695">K254+AI254</f>
        <v>20000</v>
      </c>
      <c r="BJ254" s="19">
        <f t="shared" ref="BJ254:BJ255" si="696">L254+AL254</f>
        <v>0</v>
      </c>
      <c r="BK254" s="19">
        <f t="shared" ref="BK254:BL255" si="697">M254+AN254</f>
        <v>3779312</v>
      </c>
      <c r="BL254" s="19">
        <f t="shared" si="697"/>
        <v>111614</v>
      </c>
      <c r="BM254" s="20">
        <f t="shared" ref="BM254:BM255" si="698">O254+AS254</f>
        <v>54988</v>
      </c>
      <c r="BN254" s="20">
        <f t="shared" ref="BN254:BN255" si="699">BO254+BP254</f>
        <v>20.310000000000002</v>
      </c>
      <c r="BO254" s="20">
        <f t="shared" ref="BO254:BP255" si="700">Q254+BC254</f>
        <v>14.81</v>
      </c>
      <c r="BP254" s="20">
        <f t="shared" si="700"/>
        <v>5.5</v>
      </c>
    </row>
    <row r="255" spans="1:68" outlineLevel="2">
      <c r="A255" s="16">
        <v>1475</v>
      </c>
      <c r="B255" s="13">
        <v>600029166</v>
      </c>
      <c r="C255" s="17">
        <v>46748105</v>
      </c>
      <c r="D255" s="18" t="s">
        <v>163</v>
      </c>
      <c r="E255" s="13">
        <v>3133</v>
      </c>
      <c r="F255" s="13" t="s">
        <v>45</v>
      </c>
      <c r="G255" s="17" t="s">
        <v>46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20">
        <v>0</v>
      </c>
      <c r="Q255" s="20">
        <v>0</v>
      </c>
      <c r="R255" s="20">
        <v>0</v>
      </c>
      <c r="S255" s="19">
        <f>[1]OON!AW255</f>
        <v>0</v>
      </c>
      <c r="T255" s="50"/>
      <c r="U255" s="50"/>
      <c r="V255" s="50"/>
      <c r="W255" s="50"/>
      <c r="X255" s="50"/>
      <c r="Y255" s="50"/>
      <c r="Z255" s="19">
        <f>SUM(S255:Y255)</f>
        <v>0</v>
      </c>
      <c r="AA255" s="19">
        <f>[1]OON!AX255*-1</f>
        <v>0</v>
      </c>
      <c r="AB255" s="50"/>
      <c r="AC255" s="50"/>
      <c r="AD255" s="50"/>
      <c r="AE255" s="19">
        <f>SUM(AA255:AD255)</f>
        <v>0</v>
      </c>
      <c r="AF255" s="19"/>
      <c r="AG255" s="19">
        <f>[1]OON!AW255</f>
        <v>0</v>
      </c>
      <c r="AH255" s="19">
        <f>[1]OON!AR255</f>
        <v>0</v>
      </c>
      <c r="AI255" s="19">
        <f>SUM(AF255:AH255)</f>
        <v>0</v>
      </c>
      <c r="AJ255" s="19">
        <f>[1]OON!AX255</f>
        <v>0</v>
      </c>
      <c r="AK255" s="19"/>
      <c r="AL255" s="19">
        <f>SUM(AJ255:AK255)</f>
        <v>0</v>
      </c>
      <c r="AM255" s="19">
        <f>Z255+AE255+AI255+AL255</f>
        <v>0</v>
      </c>
      <c r="AN255" s="19">
        <f t="shared" si="691"/>
        <v>0</v>
      </c>
      <c r="AO255" s="19">
        <f>ROUND((Z255+AE255)*1%,0)</f>
        <v>0</v>
      </c>
      <c r="AP255" s="50"/>
      <c r="AQ255" s="50"/>
      <c r="AR255" s="50"/>
      <c r="AS255" s="19">
        <f>AP255+AQ255+AR255</f>
        <v>0</v>
      </c>
      <c r="AT255" s="20"/>
      <c r="AU255" s="20"/>
      <c r="AV255" s="20"/>
      <c r="AW255" s="20"/>
      <c r="AX255" s="20"/>
      <c r="AY255" s="20"/>
      <c r="AZ255" s="20"/>
      <c r="BA255" s="20"/>
      <c r="BB255" s="20"/>
      <c r="BC255" s="20">
        <f>AT255+AV255+AW255+AZ255+BB255+AX255</f>
        <v>0</v>
      </c>
      <c r="BD255" s="20">
        <f>AU255+BA255+AY255</f>
        <v>0</v>
      </c>
      <c r="BE255" s="20">
        <f>BC255+BD255</f>
        <v>0</v>
      </c>
      <c r="BF255" s="19">
        <f t="shared" si="692"/>
        <v>0</v>
      </c>
      <c r="BG255" s="19">
        <f t="shared" si="693"/>
        <v>0</v>
      </c>
      <c r="BH255" s="19">
        <f t="shared" si="694"/>
        <v>0</v>
      </c>
      <c r="BI255" s="19">
        <f t="shared" si="695"/>
        <v>0</v>
      </c>
      <c r="BJ255" s="19">
        <f t="shared" si="696"/>
        <v>0</v>
      </c>
      <c r="BK255" s="19">
        <f t="shared" si="697"/>
        <v>0</v>
      </c>
      <c r="BL255" s="19">
        <f t="shared" si="697"/>
        <v>0</v>
      </c>
      <c r="BM255" s="20">
        <f t="shared" si="698"/>
        <v>0</v>
      </c>
      <c r="BN255" s="20">
        <f t="shared" si="699"/>
        <v>0</v>
      </c>
      <c r="BO255" s="20">
        <f t="shared" si="700"/>
        <v>0</v>
      </c>
      <c r="BP255" s="20">
        <f t="shared" si="700"/>
        <v>0</v>
      </c>
    </row>
    <row r="256" spans="1:68" outlineLevel="1">
      <c r="A256" s="22"/>
      <c r="B256" s="23"/>
      <c r="C256" s="24"/>
      <c r="D256" s="25" t="s">
        <v>164</v>
      </c>
      <c r="E256" s="23"/>
      <c r="F256" s="23"/>
      <c r="G256" s="24"/>
      <c r="H256" s="27">
        <v>15127311</v>
      </c>
      <c r="I256" s="27">
        <v>8829686</v>
      </c>
      <c r="J256" s="27">
        <v>2331711</v>
      </c>
      <c r="K256" s="27">
        <v>20000</v>
      </c>
      <c r="L256" s="27">
        <v>0</v>
      </c>
      <c r="M256" s="27">
        <v>3779312</v>
      </c>
      <c r="N256" s="27">
        <v>111614</v>
      </c>
      <c r="O256" s="27">
        <v>54988</v>
      </c>
      <c r="P256" s="28">
        <v>20.310000000000002</v>
      </c>
      <c r="Q256" s="28">
        <v>14.81</v>
      </c>
      <c r="R256" s="28">
        <v>5.5</v>
      </c>
      <c r="S256" s="27">
        <f t="shared" ref="S256:AM256" si="701">SUM(S254:S255)</f>
        <v>0</v>
      </c>
      <c r="T256" s="51">
        <f t="shared" si="701"/>
        <v>0</v>
      </c>
      <c r="U256" s="51">
        <f t="shared" si="701"/>
        <v>0</v>
      </c>
      <c r="V256" s="51">
        <f t="shared" si="701"/>
        <v>0</v>
      </c>
      <c r="W256" s="51">
        <f t="shared" si="701"/>
        <v>0</v>
      </c>
      <c r="X256" s="51">
        <f t="shared" si="701"/>
        <v>0</v>
      </c>
      <c r="Y256" s="51">
        <f t="shared" si="701"/>
        <v>0</v>
      </c>
      <c r="Z256" s="27">
        <f t="shared" si="701"/>
        <v>0</v>
      </c>
      <c r="AA256" s="51">
        <f t="shared" si="701"/>
        <v>0</v>
      </c>
      <c r="AB256" s="51">
        <f t="shared" si="701"/>
        <v>0</v>
      </c>
      <c r="AC256" s="51">
        <f t="shared" si="701"/>
        <v>0</v>
      </c>
      <c r="AD256" s="51">
        <f t="shared" si="701"/>
        <v>0</v>
      </c>
      <c r="AE256" s="27">
        <f t="shared" si="701"/>
        <v>0</v>
      </c>
      <c r="AF256" s="27">
        <f t="shared" si="701"/>
        <v>0</v>
      </c>
      <c r="AG256" s="27">
        <f t="shared" si="701"/>
        <v>0</v>
      </c>
      <c r="AH256" s="27">
        <f t="shared" si="701"/>
        <v>0</v>
      </c>
      <c r="AI256" s="27">
        <f t="shared" si="701"/>
        <v>0</v>
      </c>
      <c r="AJ256" s="27">
        <f t="shared" si="701"/>
        <v>0</v>
      </c>
      <c r="AK256" s="27">
        <f t="shared" si="701"/>
        <v>0</v>
      </c>
      <c r="AL256" s="27">
        <f t="shared" si="701"/>
        <v>0</v>
      </c>
      <c r="AM256" s="27">
        <f t="shared" si="701"/>
        <v>0</v>
      </c>
      <c r="AN256" s="27">
        <f t="shared" ref="AN256:BP256" si="702">SUM(AN254:AN255)</f>
        <v>0</v>
      </c>
      <c r="AO256" s="27">
        <f t="shared" si="702"/>
        <v>0</v>
      </c>
      <c r="AP256" s="51">
        <f t="shared" si="702"/>
        <v>0</v>
      </c>
      <c r="AQ256" s="51">
        <f t="shared" si="702"/>
        <v>0</v>
      </c>
      <c r="AR256" s="51">
        <f t="shared" si="702"/>
        <v>0</v>
      </c>
      <c r="AS256" s="27">
        <f t="shared" si="702"/>
        <v>0</v>
      </c>
      <c r="AT256" s="28">
        <f t="shared" si="702"/>
        <v>0</v>
      </c>
      <c r="AU256" s="28">
        <f t="shared" si="702"/>
        <v>0</v>
      </c>
      <c r="AV256" s="28">
        <f t="shared" si="702"/>
        <v>0</v>
      </c>
      <c r="AW256" s="28">
        <f t="shared" si="702"/>
        <v>0</v>
      </c>
      <c r="AX256" s="28">
        <f t="shared" si="702"/>
        <v>0</v>
      </c>
      <c r="AY256" s="28">
        <f t="shared" si="702"/>
        <v>0</v>
      </c>
      <c r="AZ256" s="28">
        <f t="shared" si="702"/>
        <v>0</v>
      </c>
      <c r="BA256" s="28">
        <f t="shared" si="702"/>
        <v>0</v>
      </c>
      <c r="BB256" s="28">
        <f t="shared" si="702"/>
        <v>0</v>
      </c>
      <c r="BC256" s="28">
        <f t="shared" si="702"/>
        <v>0</v>
      </c>
      <c r="BD256" s="28">
        <f t="shared" si="702"/>
        <v>0</v>
      </c>
      <c r="BE256" s="28">
        <f t="shared" si="702"/>
        <v>0</v>
      </c>
      <c r="BF256" s="27">
        <f t="shared" si="702"/>
        <v>15127311</v>
      </c>
      <c r="BG256" s="27">
        <f t="shared" si="702"/>
        <v>8829686</v>
      </c>
      <c r="BH256" s="27">
        <f t="shared" si="702"/>
        <v>2331711</v>
      </c>
      <c r="BI256" s="27">
        <f t="shared" si="702"/>
        <v>20000</v>
      </c>
      <c r="BJ256" s="27">
        <f t="shared" si="702"/>
        <v>0</v>
      </c>
      <c r="BK256" s="27">
        <f t="shared" si="702"/>
        <v>3779312</v>
      </c>
      <c r="BL256" s="28">
        <f t="shared" si="702"/>
        <v>111614</v>
      </c>
      <c r="BM256" s="28">
        <f t="shared" si="702"/>
        <v>54988</v>
      </c>
      <c r="BN256" s="28">
        <f t="shared" si="702"/>
        <v>20.310000000000002</v>
      </c>
      <c r="BO256" s="28">
        <f t="shared" si="702"/>
        <v>14.81</v>
      </c>
      <c r="BP256" s="28">
        <f t="shared" si="702"/>
        <v>5.5</v>
      </c>
    </row>
    <row r="257" spans="1:68" outlineLevel="2">
      <c r="A257" s="29">
        <v>1476</v>
      </c>
      <c r="B257" s="30">
        <v>600029808</v>
      </c>
      <c r="C257" s="31">
        <v>855006</v>
      </c>
      <c r="D257" s="32" t="s">
        <v>165</v>
      </c>
      <c r="E257" s="30">
        <v>3133</v>
      </c>
      <c r="F257" s="30" t="s">
        <v>153</v>
      </c>
      <c r="G257" s="30" t="s">
        <v>46</v>
      </c>
      <c r="H257" s="34">
        <v>7924225</v>
      </c>
      <c r="I257" s="34">
        <v>4377226</v>
      </c>
      <c r="J257" s="34">
        <v>1272441</v>
      </c>
      <c r="K257" s="34">
        <v>200000</v>
      </c>
      <c r="L257" s="34">
        <v>10000</v>
      </c>
      <c r="M257" s="34">
        <v>1980567</v>
      </c>
      <c r="N257" s="34">
        <v>56497</v>
      </c>
      <c r="O257" s="34">
        <v>27494</v>
      </c>
      <c r="P257" s="35">
        <v>10.35</v>
      </c>
      <c r="Q257" s="35">
        <v>7.34</v>
      </c>
      <c r="R257" s="35">
        <v>3.0100000000000002</v>
      </c>
      <c r="S257" s="19">
        <f>[1]OON!AW257</f>
        <v>0</v>
      </c>
      <c r="T257" s="34"/>
      <c r="U257" s="34"/>
      <c r="V257" s="34"/>
      <c r="W257" s="34"/>
      <c r="X257" s="34"/>
      <c r="Y257" s="34"/>
      <c r="Z257" s="34">
        <f>SUM(S257:Y257)</f>
        <v>0</v>
      </c>
      <c r="AA257" s="19">
        <f>[1]OON!AX257*-1</f>
        <v>0</v>
      </c>
      <c r="AB257" s="34"/>
      <c r="AC257" s="34"/>
      <c r="AD257" s="34"/>
      <c r="AE257" s="34">
        <f>SUM(AA257:AD257)</f>
        <v>0</v>
      </c>
      <c r="AF257" s="19"/>
      <c r="AG257" s="19">
        <f>[1]OON!AW257</f>
        <v>0</v>
      </c>
      <c r="AH257" s="19">
        <f>[1]OON!AR257</f>
        <v>0</v>
      </c>
      <c r="AI257" s="34">
        <f>SUM(AF257:AH257)</f>
        <v>0</v>
      </c>
      <c r="AJ257" s="19">
        <f>[1]OON!AX257</f>
        <v>0</v>
      </c>
      <c r="AK257" s="19"/>
      <c r="AL257" s="34">
        <f>SUM(AJ257:AK257)</f>
        <v>0</v>
      </c>
      <c r="AM257" s="34">
        <f>Z257+AE257+AI257+AL257</f>
        <v>0</v>
      </c>
      <c r="AN257" s="19">
        <f t="shared" ref="AN257:AN259" si="703">ROUND((Z257+AE257+AF257+AG257+AJ257)*33.8%,0)</f>
        <v>0</v>
      </c>
      <c r="AO257" s="34">
        <f>ROUND((Z257+AE257)*1%,0)</f>
        <v>0</v>
      </c>
      <c r="AP257" s="34"/>
      <c r="AQ257" s="34"/>
      <c r="AR257" s="34"/>
      <c r="AS257" s="34">
        <f>AP257+AQ257+AR257</f>
        <v>0</v>
      </c>
      <c r="AT257" s="20">
        <f>[1]OON!BB257</f>
        <v>0</v>
      </c>
      <c r="AU257" s="20">
        <f>[1]OON!BC257</f>
        <v>0</v>
      </c>
      <c r="AV257" s="35"/>
      <c r="AW257" s="35"/>
      <c r="AX257" s="35"/>
      <c r="AY257" s="35"/>
      <c r="AZ257" s="35"/>
      <c r="BA257" s="35"/>
      <c r="BB257" s="35"/>
      <c r="BC257" s="35">
        <f>AT257+AV257+AW257+AZ257+BB257+AX257</f>
        <v>0</v>
      </c>
      <c r="BD257" s="35">
        <f>AU257+BA257+AY257</f>
        <v>0</v>
      </c>
      <c r="BE257" s="35">
        <f>BC257+BD257</f>
        <v>0</v>
      </c>
      <c r="BF257" s="19">
        <f t="shared" ref="BF257:BF259" si="704">BG257+BH257+BI257+BJ257+BK257+BL257+BM257</f>
        <v>7924225</v>
      </c>
      <c r="BG257" s="19">
        <f t="shared" ref="BG257:BG259" si="705">I257+Z257</f>
        <v>4377226</v>
      </c>
      <c r="BH257" s="19">
        <f t="shared" ref="BH257:BH259" si="706">J257+AE257</f>
        <v>1272441</v>
      </c>
      <c r="BI257" s="19">
        <f t="shared" ref="BI257:BI259" si="707">K257+AI257</f>
        <v>200000</v>
      </c>
      <c r="BJ257" s="19">
        <f t="shared" ref="BJ257:BJ259" si="708">L257+AL257</f>
        <v>10000</v>
      </c>
      <c r="BK257" s="19">
        <f t="shared" ref="BK257:BL259" si="709">M257+AN257</f>
        <v>1980567</v>
      </c>
      <c r="BL257" s="19">
        <f t="shared" si="709"/>
        <v>56497</v>
      </c>
      <c r="BM257" s="20">
        <f t="shared" ref="BM257:BM259" si="710">O257+AS257</f>
        <v>27494</v>
      </c>
      <c r="BN257" s="20">
        <f t="shared" ref="BN257:BN259" si="711">BO257+BP257</f>
        <v>10.35</v>
      </c>
      <c r="BO257" s="20">
        <f t="shared" ref="BO257:BP259" si="712">Q257+BC257</f>
        <v>7.34</v>
      </c>
      <c r="BP257" s="20">
        <f t="shared" si="712"/>
        <v>3.0100000000000002</v>
      </c>
    </row>
    <row r="258" spans="1:68" outlineLevel="2">
      <c r="A258" s="16">
        <v>1476</v>
      </c>
      <c r="B258" s="13">
        <v>600029808</v>
      </c>
      <c r="C258" s="17">
        <v>855006</v>
      </c>
      <c r="D258" s="18" t="s">
        <v>165</v>
      </c>
      <c r="E258" s="13">
        <v>3133</v>
      </c>
      <c r="F258" s="13" t="s">
        <v>45</v>
      </c>
      <c r="G258" s="17" t="s">
        <v>46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20">
        <v>0</v>
      </c>
      <c r="Q258" s="20">
        <v>0</v>
      </c>
      <c r="R258" s="20">
        <v>0</v>
      </c>
      <c r="S258" s="19">
        <f>[1]OON!AW258</f>
        <v>0</v>
      </c>
      <c r="T258" s="50"/>
      <c r="U258" s="50"/>
      <c r="V258" s="50"/>
      <c r="W258" s="50"/>
      <c r="X258" s="50"/>
      <c r="Y258" s="50"/>
      <c r="Z258" s="19">
        <f>SUM(S258:Y258)</f>
        <v>0</v>
      </c>
      <c r="AA258" s="19">
        <f>[1]OON!AX258*-1</f>
        <v>0</v>
      </c>
      <c r="AB258" s="50"/>
      <c r="AC258" s="50"/>
      <c r="AD258" s="50"/>
      <c r="AE258" s="19">
        <f>SUM(AA258:AD258)</f>
        <v>0</v>
      </c>
      <c r="AF258" s="19"/>
      <c r="AG258" s="19">
        <f>[1]OON!AW258</f>
        <v>0</v>
      </c>
      <c r="AH258" s="19">
        <f>[1]OON!AR258</f>
        <v>0</v>
      </c>
      <c r="AI258" s="19">
        <f>SUM(AF258:AH258)</f>
        <v>0</v>
      </c>
      <c r="AJ258" s="19">
        <f>[1]OON!AX258</f>
        <v>0</v>
      </c>
      <c r="AK258" s="19"/>
      <c r="AL258" s="19">
        <f>SUM(AJ258:AK258)</f>
        <v>0</v>
      </c>
      <c r="AM258" s="19">
        <f>Z258+AE258+AI258+AL258</f>
        <v>0</v>
      </c>
      <c r="AN258" s="19">
        <f t="shared" si="703"/>
        <v>0</v>
      </c>
      <c r="AO258" s="19">
        <f>ROUND((Z258+AE258)*1%,0)</f>
        <v>0</v>
      </c>
      <c r="AP258" s="50"/>
      <c r="AQ258" s="50"/>
      <c r="AR258" s="50"/>
      <c r="AS258" s="19">
        <f>AP258+AQ258+AR258</f>
        <v>0</v>
      </c>
      <c r="AT258" s="20"/>
      <c r="AU258" s="20"/>
      <c r="AV258" s="20"/>
      <c r="AW258" s="20"/>
      <c r="AX258" s="20"/>
      <c r="AY258" s="20"/>
      <c r="AZ258" s="20"/>
      <c r="BA258" s="20"/>
      <c r="BB258" s="20"/>
      <c r="BC258" s="20">
        <f>AT258+AV258+AW258+AZ258+BB258+AX258</f>
        <v>0</v>
      </c>
      <c r="BD258" s="20">
        <f>AU258+BA258+AY258</f>
        <v>0</v>
      </c>
      <c r="BE258" s="20">
        <f>BC258+BD258</f>
        <v>0</v>
      </c>
      <c r="BF258" s="19">
        <f t="shared" si="704"/>
        <v>0</v>
      </c>
      <c r="BG258" s="19">
        <f t="shared" si="705"/>
        <v>0</v>
      </c>
      <c r="BH258" s="19">
        <f t="shared" si="706"/>
        <v>0</v>
      </c>
      <c r="BI258" s="19">
        <f t="shared" si="707"/>
        <v>0</v>
      </c>
      <c r="BJ258" s="19">
        <f t="shared" si="708"/>
        <v>0</v>
      </c>
      <c r="BK258" s="19">
        <f t="shared" si="709"/>
        <v>0</v>
      </c>
      <c r="BL258" s="19">
        <f t="shared" si="709"/>
        <v>0</v>
      </c>
      <c r="BM258" s="20">
        <f t="shared" si="710"/>
        <v>0</v>
      </c>
      <c r="BN258" s="20">
        <f t="shared" si="711"/>
        <v>0</v>
      </c>
      <c r="BO258" s="20">
        <f t="shared" si="712"/>
        <v>0</v>
      </c>
      <c r="BP258" s="20">
        <f t="shared" si="712"/>
        <v>0</v>
      </c>
    </row>
    <row r="259" spans="1:68" outlineLevel="2">
      <c r="A259" s="16">
        <v>1476</v>
      </c>
      <c r="B259" s="13">
        <v>600029808</v>
      </c>
      <c r="C259" s="17">
        <v>855006</v>
      </c>
      <c r="D259" s="18" t="s">
        <v>165</v>
      </c>
      <c r="E259" s="13">
        <v>3141</v>
      </c>
      <c r="F259" s="13" t="s">
        <v>47</v>
      </c>
      <c r="G259" s="17" t="s">
        <v>46</v>
      </c>
      <c r="H259" s="19">
        <v>158045</v>
      </c>
      <c r="I259" s="19">
        <v>0</v>
      </c>
      <c r="J259" s="19">
        <v>116779</v>
      </c>
      <c r="K259" s="19">
        <v>0</v>
      </c>
      <c r="L259" s="19">
        <v>0</v>
      </c>
      <c r="M259" s="19">
        <v>39471</v>
      </c>
      <c r="N259" s="19">
        <v>1168</v>
      </c>
      <c r="O259" s="19">
        <v>627</v>
      </c>
      <c r="P259" s="20">
        <v>0.35</v>
      </c>
      <c r="Q259" s="20">
        <v>0</v>
      </c>
      <c r="R259" s="20">
        <v>0.35</v>
      </c>
      <c r="S259" s="19">
        <f>[1]OON!AW259</f>
        <v>0</v>
      </c>
      <c r="T259" s="50"/>
      <c r="U259" s="50"/>
      <c r="V259" s="50"/>
      <c r="W259" s="50"/>
      <c r="X259" s="50"/>
      <c r="Y259" s="50"/>
      <c r="Z259" s="19">
        <f>SUM(S259:Y259)</f>
        <v>0</v>
      </c>
      <c r="AA259" s="19">
        <f>[1]OON!AX259*-1</f>
        <v>0</v>
      </c>
      <c r="AB259" s="50"/>
      <c r="AC259" s="50"/>
      <c r="AD259" s="50"/>
      <c r="AE259" s="19">
        <f>SUM(AA259:AD259)</f>
        <v>0</v>
      </c>
      <c r="AF259" s="19"/>
      <c r="AG259" s="19">
        <f>[1]OON!AW259</f>
        <v>0</v>
      </c>
      <c r="AH259" s="19">
        <f>[1]OON!AR259</f>
        <v>0</v>
      </c>
      <c r="AI259" s="19">
        <f>SUM(AF259:AH259)</f>
        <v>0</v>
      </c>
      <c r="AJ259" s="19">
        <f>[1]OON!AX259</f>
        <v>0</v>
      </c>
      <c r="AK259" s="19"/>
      <c r="AL259" s="19">
        <f>SUM(AJ259:AK259)</f>
        <v>0</v>
      </c>
      <c r="AM259" s="19">
        <f>Z259+AE259+AI259+AL259</f>
        <v>0</v>
      </c>
      <c r="AN259" s="19">
        <f t="shared" si="703"/>
        <v>0</v>
      </c>
      <c r="AO259" s="19">
        <f>ROUND((Z259+AE259)*1%,0)</f>
        <v>0</v>
      </c>
      <c r="AP259" s="50"/>
      <c r="AQ259" s="50"/>
      <c r="AR259" s="50"/>
      <c r="AS259" s="19">
        <f>AP259+AQ259+AR259</f>
        <v>0</v>
      </c>
      <c r="AT259" s="20"/>
      <c r="AU259" s="20">
        <f>[1]OON!BC259</f>
        <v>0</v>
      </c>
      <c r="AV259" s="20"/>
      <c r="AW259" s="20"/>
      <c r="AX259" s="20"/>
      <c r="AY259" s="20"/>
      <c r="AZ259" s="20"/>
      <c r="BA259" s="20"/>
      <c r="BB259" s="20"/>
      <c r="BC259" s="20">
        <f>AT259+AV259+AW259+AZ259+BB259+AX259</f>
        <v>0</v>
      </c>
      <c r="BD259" s="20">
        <f>AU259+BA259+AY259</f>
        <v>0</v>
      </c>
      <c r="BE259" s="20">
        <f>BC259+BD259</f>
        <v>0</v>
      </c>
      <c r="BF259" s="19">
        <f t="shared" si="704"/>
        <v>158045</v>
      </c>
      <c r="BG259" s="19">
        <f t="shared" si="705"/>
        <v>0</v>
      </c>
      <c r="BH259" s="19">
        <f t="shared" si="706"/>
        <v>116779</v>
      </c>
      <c r="BI259" s="19">
        <f t="shared" si="707"/>
        <v>0</v>
      </c>
      <c r="BJ259" s="19">
        <f t="shared" si="708"/>
        <v>0</v>
      </c>
      <c r="BK259" s="19">
        <f t="shared" si="709"/>
        <v>39471</v>
      </c>
      <c r="BL259" s="19">
        <f t="shared" si="709"/>
        <v>1168</v>
      </c>
      <c r="BM259" s="20">
        <f t="shared" si="710"/>
        <v>627</v>
      </c>
      <c r="BN259" s="20">
        <f t="shared" si="711"/>
        <v>0.35</v>
      </c>
      <c r="BO259" s="20">
        <f t="shared" si="712"/>
        <v>0</v>
      </c>
      <c r="BP259" s="20">
        <f t="shared" si="712"/>
        <v>0.35</v>
      </c>
    </row>
    <row r="260" spans="1:68" outlineLevel="1">
      <c r="A260" s="22"/>
      <c r="B260" s="23"/>
      <c r="C260" s="24"/>
      <c r="D260" s="25" t="s">
        <v>166</v>
      </c>
      <c r="E260" s="23"/>
      <c r="F260" s="23"/>
      <c r="G260" s="24"/>
      <c r="H260" s="27">
        <v>8082270</v>
      </c>
      <c r="I260" s="27">
        <v>4377226</v>
      </c>
      <c r="J260" s="27">
        <v>1389220</v>
      </c>
      <c r="K260" s="27">
        <v>200000</v>
      </c>
      <c r="L260" s="27">
        <v>10000</v>
      </c>
      <c r="M260" s="27">
        <v>2020038</v>
      </c>
      <c r="N260" s="27">
        <v>57665</v>
      </c>
      <c r="O260" s="27">
        <v>28121</v>
      </c>
      <c r="P260" s="28">
        <v>10.7</v>
      </c>
      <c r="Q260" s="28">
        <v>7.34</v>
      </c>
      <c r="R260" s="28">
        <v>3.3600000000000003</v>
      </c>
      <c r="S260" s="27">
        <f t="shared" ref="S260:AM260" si="713">SUM(S257:S259)</f>
        <v>0</v>
      </c>
      <c r="T260" s="51">
        <f t="shared" si="713"/>
        <v>0</v>
      </c>
      <c r="U260" s="51">
        <f t="shared" si="713"/>
        <v>0</v>
      </c>
      <c r="V260" s="51">
        <f t="shared" si="713"/>
        <v>0</v>
      </c>
      <c r="W260" s="51">
        <f t="shared" si="713"/>
        <v>0</v>
      </c>
      <c r="X260" s="51">
        <f t="shared" si="713"/>
        <v>0</v>
      </c>
      <c r="Y260" s="51">
        <f t="shared" si="713"/>
        <v>0</v>
      </c>
      <c r="Z260" s="27">
        <f t="shared" si="713"/>
        <v>0</v>
      </c>
      <c r="AA260" s="51">
        <f t="shared" si="713"/>
        <v>0</v>
      </c>
      <c r="AB260" s="51">
        <f t="shared" si="713"/>
        <v>0</v>
      </c>
      <c r="AC260" s="51">
        <f t="shared" si="713"/>
        <v>0</v>
      </c>
      <c r="AD260" s="51">
        <f t="shared" si="713"/>
        <v>0</v>
      </c>
      <c r="AE260" s="27">
        <f t="shared" si="713"/>
        <v>0</v>
      </c>
      <c r="AF260" s="27">
        <f t="shared" si="713"/>
        <v>0</v>
      </c>
      <c r="AG260" s="27">
        <f t="shared" si="713"/>
        <v>0</v>
      </c>
      <c r="AH260" s="27">
        <f t="shared" si="713"/>
        <v>0</v>
      </c>
      <c r="AI260" s="27">
        <f t="shared" si="713"/>
        <v>0</v>
      </c>
      <c r="AJ260" s="27">
        <f t="shared" si="713"/>
        <v>0</v>
      </c>
      <c r="AK260" s="27">
        <f t="shared" si="713"/>
        <v>0</v>
      </c>
      <c r="AL260" s="27">
        <f t="shared" si="713"/>
        <v>0</v>
      </c>
      <c r="AM260" s="27">
        <f t="shared" si="713"/>
        <v>0</v>
      </c>
      <c r="AN260" s="27">
        <f t="shared" ref="AN260:BP260" si="714">SUM(AN257:AN259)</f>
        <v>0</v>
      </c>
      <c r="AO260" s="27">
        <f t="shared" si="714"/>
        <v>0</v>
      </c>
      <c r="AP260" s="51">
        <f t="shared" si="714"/>
        <v>0</v>
      </c>
      <c r="AQ260" s="51">
        <f t="shared" si="714"/>
        <v>0</v>
      </c>
      <c r="AR260" s="51">
        <f t="shared" si="714"/>
        <v>0</v>
      </c>
      <c r="AS260" s="27">
        <f t="shared" si="714"/>
        <v>0</v>
      </c>
      <c r="AT260" s="28">
        <f t="shared" si="714"/>
        <v>0</v>
      </c>
      <c r="AU260" s="28">
        <f t="shared" si="714"/>
        <v>0</v>
      </c>
      <c r="AV260" s="28">
        <f t="shared" si="714"/>
        <v>0</v>
      </c>
      <c r="AW260" s="28">
        <f t="shared" si="714"/>
        <v>0</v>
      </c>
      <c r="AX260" s="28">
        <f t="shared" si="714"/>
        <v>0</v>
      </c>
      <c r="AY260" s="28">
        <f t="shared" si="714"/>
        <v>0</v>
      </c>
      <c r="AZ260" s="28">
        <f t="shared" si="714"/>
        <v>0</v>
      </c>
      <c r="BA260" s="28">
        <f t="shared" si="714"/>
        <v>0</v>
      </c>
      <c r="BB260" s="28">
        <f t="shared" si="714"/>
        <v>0</v>
      </c>
      <c r="BC260" s="28">
        <f t="shared" si="714"/>
        <v>0</v>
      </c>
      <c r="BD260" s="28">
        <f t="shared" si="714"/>
        <v>0</v>
      </c>
      <c r="BE260" s="28">
        <f t="shared" si="714"/>
        <v>0</v>
      </c>
      <c r="BF260" s="27">
        <f t="shared" si="714"/>
        <v>8082270</v>
      </c>
      <c r="BG260" s="27">
        <f t="shared" si="714"/>
        <v>4377226</v>
      </c>
      <c r="BH260" s="27">
        <f t="shared" si="714"/>
        <v>1389220</v>
      </c>
      <c r="BI260" s="27">
        <f t="shared" si="714"/>
        <v>200000</v>
      </c>
      <c r="BJ260" s="27">
        <f t="shared" si="714"/>
        <v>10000</v>
      </c>
      <c r="BK260" s="27">
        <f t="shared" si="714"/>
        <v>2020038</v>
      </c>
      <c r="BL260" s="28">
        <f t="shared" si="714"/>
        <v>57665</v>
      </c>
      <c r="BM260" s="28">
        <f t="shared" si="714"/>
        <v>28121</v>
      </c>
      <c r="BN260" s="28">
        <f t="shared" si="714"/>
        <v>10.7</v>
      </c>
      <c r="BO260" s="28">
        <f t="shared" si="714"/>
        <v>7.34</v>
      </c>
      <c r="BP260" s="28">
        <f t="shared" si="714"/>
        <v>3.3600000000000003</v>
      </c>
    </row>
    <row r="261" spans="1:68" outlineLevel="2">
      <c r="A261" s="29">
        <v>1491</v>
      </c>
      <c r="B261" s="30">
        <v>600033392</v>
      </c>
      <c r="C261" s="31">
        <v>70948801</v>
      </c>
      <c r="D261" s="32" t="s">
        <v>167</v>
      </c>
      <c r="E261" s="30">
        <v>3146</v>
      </c>
      <c r="F261" s="30" t="s">
        <v>168</v>
      </c>
      <c r="G261" s="31" t="s">
        <v>46</v>
      </c>
      <c r="H261" s="34">
        <v>9789055</v>
      </c>
      <c r="I261" s="34">
        <v>5863758</v>
      </c>
      <c r="J261" s="34">
        <v>1244095</v>
      </c>
      <c r="K261" s="34">
        <v>0</v>
      </c>
      <c r="L261" s="34">
        <v>0</v>
      </c>
      <c r="M261" s="34">
        <v>2402454</v>
      </c>
      <c r="N261" s="34">
        <v>71079</v>
      </c>
      <c r="O261" s="34">
        <v>207669</v>
      </c>
      <c r="P261" s="35">
        <v>11.82</v>
      </c>
      <c r="Q261" s="35">
        <v>8.9700000000000006</v>
      </c>
      <c r="R261" s="35">
        <v>2.85</v>
      </c>
      <c r="S261" s="19">
        <f>[1]OON!AW261</f>
        <v>0</v>
      </c>
      <c r="T261" s="52"/>
      <c r="U261" s="52"/>
      <c r="V261" s="52"/>
      <c r="W261" s="52"/>
      <c r="X261" s="52"/>
      <c r="Y261" s="52"/>
      <c r="Z261" s="34">
        <f>SUM(S261:Y261)</f>
        <v>0</v>
      </c>
      <c r="AA261" s="19">
        <f>[1]OON!AX261*-1</f>
        <v>0</v>
      </c>
      <c r="AB261" s="52"/>
      <c r="AC261" s="52"/>
      <c r="AD261" s="52"/>
      <c r="AE261" s="34">
        <f>SUM(AA261:AD261)</f>
        <v>0</v>
      </c>
      <c r="AF261" s="19"/>
      <c r="AG261" s="19">
        <f>[1]OON!AW261</f>
        <v>0</v>
      </c>
      <c r="AH261" s="19">
        <f>[1]OON!AR261</f>
        <v>0</v>
      </c>
      <c r="AI261" s="34">
        <f>SUM(AF261:AH261)</f>
        <v>0</v>
      </c>
      <c r="AJ261" s="19">
        <f>[1]OON!AX261</f>
        <v>0</v>
      </c>
      <c r="AK261" s="19"/>
      <c r="AL261" s="34">
        <f>SUM(AJ261:AK261)</f>
        <v>0</v>
      </c>
      <c r="AM261" s="34">
        <f>Z261+AE261+AI261+AL261</f>
        <v>0</v>
      </c>
      <c r="AN261" s="19">
        <f t="shared" ref="AN261:AN262" si="715">ROUND((Z261+AE261+AF261+AG261+AJ261)*33.8%,0)</f>
        <v>0</v>
      </c>
      <c r="AO261" s="34">
        <f>ROUND((Z261+AE261)*1%,0)</f>
        <v>0</v>
      </c>
      <c r="AP261" s="52"/>
      <c r="AQ261" s="52"/>
      <c r="AR261" s="52"/>
      <c r="AS261" s="34">
        <f>AP261+AQ261+AR261</f>
        <v>0</v>
      </c>
      <c r="AT261" s="20">
        <f>[1]OON!BB261</f>
        <v>0</v>
      </c>
      <c r="AU261" s="20">
        <f>[1]OON!BC261</f>
        <v>0</v>
      </c>
      <c r="AV261" s="35"/>
      <c r="AW261" s="35"/>
      <c r="AX261" s="35"/>
      <c r="AY261" s="35"/>
      <c r="AZ261" s="35"/>
      <c r="BA261" s="35"/>
      <c r="BB261" s="35"/>
      <c r="BC261" s="35">
        <f>AT261+AV261+AW261+AZ261+BB261+AX261</f>
        <v>0</v>
      </c>
      <c r="BD261" s="35">
        <f>AU261+BA261+AY261</f>
        <v>0</v>
      </c>
      <c r="BE261" s="35">
        <f>BC261+BD261</f>
        <v>0</v>
      </c>
      <c r="BF261" s="19">
        <f t="shared" ref="BF261:BF262" si="716">BG261+BH261+BI261+BJ261+BK261+BL261+BM261</f>
        <v>9789055</v>
      </c>
      <c r="BG261" s="19">
        <f t="shared" ref="BG261:BG262" si="717">I261+Z261</f>
        <v>5863758</v>
      </c>
      <c r="BH261" s="19">
        <f t="shared" ref="BH261:BH262" si="718">J261+AE261</f>
        <v>1244095</v>
      </c>
      <c r="BI261" s="19">
        <f t="shared" ref="BI261:BI262" si="719">K261+AI261</f>
        <v>0</v>
      </c>
      <c r="BJ261" s="19">
        <f t="shared" ref="BJ261:BJ262" si="720">L261+AL261</f>
        <v>0</v>
      </c>
      <c r="BK261" s="19">
        <f t="shared" ref="BK261:BL262" si="721">M261+AN261</f>
        <v>2402454</v>
      </c>
      <c r="BL261" s="19">
        <f t="shared" si="721"/>
        <v>71079</v>
      </c>
      <c r="BM261" s="20">
        <f t="shared" ref="BM261:BM262" si="722">O261+AS261</f>
        <v>207669</v>
      </c>
      <c r="BN261" s="20">
        <f t="shared" ref="BN261:BN262" si="723">BO261+BP261</f>
        <v>11.82</v>
      </c>
      <c r="BO261" s="20">
        <f t="shared" ref="BO261:BP262" si="724">Q261+BC261</f>
        <v>8.9700000000000006</v>
      </c>
      <c r="BP261" s="20">
        <f t="shared" si="724"/>
        <v>2.85</v>
      </c>
    </row>
    <row r="262" spans="1:68" outlineLevel="2">
      <c r="A262" s="16">
        <v>1491</v>
      </c>
      <c r="B262" s="13">
        <v>600033392</v>
      </c>
      <c r="C262" s="17">
        <v>70948801</v>
      </c>
      <c r="D262" s="18" t="s">
        <v>167</v>
      </c>
      <c r="E262" s="21">
        <v>3146</v>
      </c>
      <c r="F262" s="21" t="s">
        <v>45</v>
      </c>
      <c r="G262" s="21" t="s">
        <v>46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20">
        <v>0</v>
      </c>
      <c r="Q262" s="20">
        <v>0</v>
      </c>
      <c r="R262" s="20">
        <v>0</v>
      </c>
      <c r="S262" s="19">
        <f>[1]OON!AW262</f>
        <v>0</v>
      </c>
      <c r="T262" s="50"/>
      <c r="U262" s="50"/>
      <c r="V262" s="50"/>
      <c r="W262" s="50"/>
      <c r="X262" s="50"/>
      <c r="Y262" s="50"/>
      <c r="Z262" s="19">
        <f>SUM(S262:Y262)</f>
        <v>0</v>
      </c>
      <c r="AA262" s="19">
        <f>[1]OON!AX262*-1</f>
        <v>0</v>
      </c>
      <c r="AB262" s="50"/>
      <c r="AC262" s="50"/>
      <c r="AD262" s="50"/>
      <c r="AE262" s="19">
        <f>SUM(AA262:AD262)</f>
        <v>0</v>
      </c>
      <c r="AF262" s="19"/>
      <c r="AG262" s="19">
        <f>[1]OON!AW262</f>
        <v>0</v>
      </c>
      <c r="AH262" s="19">
        <f>[1]OON!AR262</f>
        <v>0</v>
      </c>
      <c r="AI262" s="19">
        <f>SUM(AF262:AH262)</f>
        <v>0</v>
      </c>
      <c r="AJ262" s="19">
        <f>[1]OON!AX262</f>
        <v>0</v>
      </c>
      <c r="AK262" s="19"/>
      <c r="AL262" s="19">
        <f>SUM(AJ262:AK262)</f>
        <v>0</v>
      </c>
      <c r="AM262" s="19">
        <f>Z262+AE262+AI262+AL262</f>
        <v>0</v>
      </c>
      <c r="AN262" s="19">
        <f t="shared" si="715"/>
        <v>0</v>
      </c>
      <c r="AO262" s="19">
        <f>ROUND((Z262+AE262)*1%,0)</f>
        <v>0</v>
      </c>
      <c r="AP262" s="50"/>
      <c r="AQ262" s="50"/>
      <c r="AR262" s="50"/>
      <c r="AS262" s="19">
        <f>AP262+AQ262+AR262</f>
        <v>0</v>
      </c>
      <c r="AT262" s="20"/>
      <c r="AU262" s="20"/>
      <c r="AV262" s="20"/>
      <c r="AW262" s="20"/>
      <c r="AX262" s="20"/>
      <c r="AY262" s="20"/>
      <c r="AZ262" s="20"/>
      <c r="BA262" s="20"/>
      <c r="BB262" s="20"/>
      <c r="BC262" s="20">
        <f>AT262+AV262+AW262+AZ262+BB262+AX262</f>
        <v>0</v>
      </c>
      <c r="BD262" s="20">
        <f>AU262+BA262+AY262</f>
        <v>0</v>
      </c>
      <c r="BE262" s="20">
        <f>BC262+BD262</f>
        <v>0</v>
      </c>
      <c r="BF262" s="19">
        <f t="shared" si="716"/>
        <v>0</v>
      </c>
      <c r="BG262" s="19">
        <f t="shared" si="717"/>
        <v>0</v>
      </c>
      <c r="BH262" s="19">
        <f t="shared" si="718"/>
        <v>0</v>
      </c>
      <c r="BI262" s="19">
        <f t="shared" si="719"/>
        <v>0</v>
      </c>
      <c r="BJ262" s="19">
        <f t="shared" si="720"/>
        <v>0</v>
      </c>
      <c r="BK262" s="19">
        <f t="shared" si="721"/>
        <v>0</v>
      </c>
      <c r="BL262" s="19">
        <f t="shared" si="721"/>
        <v>0</v>
      </c>
      <c r="BM262" s="20">
        <f t="shared" si="722"/>
        <v>0</v>
      </c>
      <c r="BN262" s="20">
        <f t="shared" si="723"/>
        <v>0</v>
      </c>
      <c r="BO262" s="20">
        <f t="shared" si="724"/>
        <v>0</v>
      </c>
      <c r="BP262" s="20">
        <f t="shared" si="724"/>
        <v>0</v>
      </c>
    </row>
    <row r="263" spans="1:68" outlineLevel="1">
      <c r="A263" s="22"/>
      <c r="B263" s="23"/>
      <c r="C263" s="24"/>
      <c r="D263" s="25" t="s">
        <v>169</v>
      </c>
      <c r="E263" s="26"/>
      <c r="F263" s="26"/>
      <c r="G263" s="26"/>
      <c r="H263" s="27">
        <v>9789055</v>
      </c>
      <c r="I263" s="27">
        <v>5863758</v>
      </c>
      <c r="J263" s="27">
        <v>1244095</v>
      </c>
      <c r="K263" s="27">
        <v>0</v>
      </c>
      <c r="L263" s="27">
        <v>0</v>
      </c>
      <c r="M263" s="27">
        <v>2402454</v>
      </c>
      <c r="N263" s="27">
        <v>71079</v>
      </c>
      <c r="O263" s="27">
        <v>207669</v>
      </c>
      <c r="P263" s="28">
        <v>11.82</v>
      </c>
      <c r="Q263" s="28">
        <v>8.9700000000000006</v>
      </c>
      <c r="R263" s="28">
        <v>2.85</v>
      </c>
      <c r="S263" s="27">
        <f t="shared" ref="S263:AM263" si="725">SUM(S261:S262)</f>
        <v>0</v>
      </c>
      <c r="T263" s="51">
        <f t="shared" si="725"/>
        <v>0</v>
      </c>
      <c r="U263" s="51">
        <f t="shared" si="725"/>
        <v>0</v>
      </c>
      <c r="V263" s="51">
        <f t="shared" si="725"/>
        <v>0</v>
      </c>
      <c r="W263" s="51">
        <f t="shared" si="725"/>
        <v>0</v>
      </c>
      <c r="X263" s="51">
        <f t="shared" si="725"/>
        <v>0</v>
      </c>
      <c r="Y263" s="51">
        <f t="shared" si="725"/>
        <v>0</v>
      </c>
      <c r="Z263" s="27">
        <f t="shared" si="725"/>
        <v>0</v>
      </c>
      <c r="AA263" s="51">
        <f t="shared" si="725"/>
        <v>0</v>
      </c>
      <c r="AB263" s="51">
        <f t="shared" si="725"/>
        <v>0</v>
      </c>
      <c r="AC263" s="51">
        <f t="shared" si="725"/>
        <v>0</v>
      </c>
      <c r="AD263" s="51">
        <f t="shared" si="725"/>
        <v>0</v>
      </c>
      <c r="AE263" s="27">
        <f t="shared" si="725"/>
        <v>0</v>
      </c>
      <c r="AF263" s="27">
        <f t="shared" si="725"/>
        <v>0</v>
      </c>
      <c r="AG263" s="27">
        <f t="shared" si="725"/>
        <v>0</v>
      </c>
      <c r="AH263" s="27">
        <f t="shared" si="725"/>
        <v>0</v>
      </c>
      <c r="AI263" s="27">
        <f t="shared" si="725"/>
        <v>0</v>
      </c>
      <c r="AJ263" s="27">
        <f t="shared" si="725"/>
        <v>0</v>
      </c>
      <c r="AK263" s="27">
        <f t="shared" si="725"/>
        <v>0</v>
      </c>
      <c r="AL263" s="27">
        <f t="shared" si="725"/>
        <v>0</v>
      </c>
      <c r="AM263" s="27">
        <f t="shared" si="725"/>
        <v>0</v>
      </c>
      <c r="AN263" s="27">
        <f t="shared" ref="AN263:BP263" si="726">SUM(AN261:AN262)</f>
        <v>0</v>
      </c>
      <c r="AO263" s="27">
        <f t="shared" si="726"/>
        <v>0</v>
      </c>
      <c r="AP263" s="51">
        <f t="shared" si="726"/>
        <v>0</v>
      </c>
      <c r="AQ263" s="51">
        <f t="shared" si="726"/>
        <v>0</v>
      </c>
      <c r="AR263" s="51">
        <f t="shared" si="726"/>
        <v>0</v>
      </c>
      <c r="AS263" s="27">
        <f t="shared" si="726"/>
        <v>0</v>
      </c>
      <c r="AT263" s="28">
        <f t="shared" si="726"/>
        <v>0</v>
      </c>
      <c r="AU263" s="28">
        <f t="shared" si="726"/>
        <v>0</v>
      </c>
      <c r="AV263" s="28">
        <f t="shared" si="726"/>
        <v>0</v>
      </c>
      <c r="AW263" s="28">
        <f t="shared" si="726"/>
        <v>0</v>
      </c>
      <c r="AX263" s="28">
        <f t="shared" si="726"/>
        <v>0</v>
      </c>
      <c r="AY263" s="28">
        <f t="shared" si="726"/>
        <v>0</v>
      </c>
      <c r="AZ263" s="28">
        <f t="shared" si="726"/>
        <v>0</v>
      </c>
      <c r="BA263" s="28">
        <f t="shared" si="726"/>
        <v>0</v>
      </c>
      <c r="BB263" s="28">
        <f t="shared" si="726"/>
        <v>0</v>
      </c>
      <c r="BC263" s="28">
        <f t="shared" si="726"/>
        <v>0</v>
      </c>
      <c r="BD263" s="28">
        <f t="shared" si="726"/>
        <v>0</v>
      </c>
      <c r="BE263" s="28">
        <f t="shared" si="726"/>
        <v>0</v>
      </c>
      <c r="BF263" s="27">
        <f t="shared" si="726"/>
        <v>9789055</v>
      </c>
      <c r="BG263" s="27">
        <f t="shared" si="726"/>
        <v>5863758</v>
      </c>
      <c r="BH263" s="27">
        <f t="shared" si="726"/>
        <v>1244095</v>
      </c>
      <c r="BI263" s="27">
        <f t="shared" si="726"/>
        <v>0</v>
      </c>
      <c r="BJ263" s="27">
        <f t="shared" si="726"/>
        <v>0</v>
      </c>
      <c r="BK263" s="27">
        <f t="shared" si="726"/>
        <v>2402454</v>
      </c>
      <c r="BL263" s="28">
        <f t="shared" si="726"/>
        <v>71079</v>
      </c>
      <c r="BM263" s="28">
        <f t="shared" si="726"/>
        <v>207669</v>
      </c>
      <c r="BN263" s="28">
        <f t="shared" si="726"/>
        <v>11.82</v>
      </c>
      <c r="BO263" s="28">
        <f t="shared" si="726"/>
        <v>8.9700000000000006</v>
      </c>
      <c r="BP263" s="28">
        <f t="shared" si="726"/>
        <v>2.85</v>
      </c>
    </row>
    <row r="264" spans="1:68" outlineLevel="2">
      <c r="A264" s="29">
        <v>1492</v>
      </c>
      <c r="B264" s="30">
        <v>600033511</v>
      </c>
      <c r="C264" s="31">
        <v>70948798</v>
      </c>
      <c r="D264" s="32" t="s">
        <v>170</v>
      </c>
      <c r="E264" s="30">
        <v>3146</v>
      </c>
      <c r="F264" s="30" t="s">
        <v>168</v>
      </c>
      <c r="G264" s="30" t="s">
        <v>46</v>
      </c>
      <c r="H264" s="34">
        <v>7955913</v>
      </c>
      <c r="I264" s="34">
        <v>4765685</v>
      </c>
      <c r="J264" s="34">
        <v>1011120</v>
      </c>
      <c r="K264" s="34">
        <v>0</v>
      </c>
      <c r="L264" s="34">
        <v>0</v>
      </c>
      <c r="M264" s="34">
        <v>1952560</v>
      </c>
      <c r="N264" s="34">
        <v>57768</v>
      </c>
      <c r="O264" s="34">
        <v>168780</v>
      </c>
      <c r="P264" s="35">
        <v>9.6</v>
      </c>
      <c r="Q264" s="35">
        <v>7.29</v>
      </c>
      <c r="R264" s="35">
        <v>2.31</v>
      </c>
      <c r="S264" s="19">
        <f>[1]OON!AW264</f>
        <v>0</v>
      </c>
      <c r="T264" s="34"/>
      <c r="U264" s="34"/>
      <c r="V264" s="34"/>
      <c r="W264" s="34"/>
      <c r="X264" s="34"/>
      <c r="Y264" s="34"/>
      <c r="Z264" s="34">
        <f>SUM(S264:Y264)</f>
        <v>0</v>
      </c>
      <c r="AA264" s="19">
        <f>[1]OON!AX264*-1</f>
        <v>0</v>
      </c>
      <c r="AB264" s="34"/>
      <c r="AC264" s="34"/>
      <c r="AD264" s="34"/>
      <c r="AE264" s="34">
        <f>SUM(AA264:AD264)</f>
        <v>0</v>
      </c>
      <c r="AF264" s="19"/>
      <c r="AG264" s="19">
        <f>[1]OON!AW264</f>
        <v>0</v>
      </c>
      <c r="AH264" s="19">
        <f>[1]OON!AR264</f>
        <v>0</v>
      </c>
      <c r="AI264" s="34">
        <f>SUM(AF264:AH264)</f>
        <v>0</v>
      </c>
      <c r="AJ264" s="19">
        <f>[1]OON!AX264</f>
        <v>0</v>
      </c>
      <c r="AK264" s="19"/>
      <c r="AL264" s="34">
        <f>SUM(AJ264:AK264)</f>
        <v>0</v>
      </c>
      <c r="AM264" s="34">
        <f>Z264+AE264+AI264+AL264</f>
        <v>0</v>
      </c>
      <c r="AN264" s="19">
        <f t="shared" ref="AN264:AN265" si="727">ROUND((Z264+AE264+AF264+AG264+AJ264)*33.8%,0)</f>
        <v>0</v>
      </c>
      <c r="AO264" s="34">
        <f>ROUND((Z264+AE264)*1%,0)</f>
        <v>0</v>
      </c>
      <c r="AP264" s="34"/>
      <c r="AQ264" s="34"/>
      <c r="AR264" s="34"/>
      <c r="AS264" s="34">
        <f>AP264+AQ264+AR264</f>
        <v>0</v>
      </c>
      <c r="AT264" s="20">
        <f>[1]OON!BB264</f>
        <v>0</v>
      </c>
      <c r="AU264" s="20">
        <f>[1]OON!BC264</f>
        <v>0</v>
      </c>
      <c r="AV264" s="35"/>
      <c r="AW264" s="35"/>
      <c r="AX264" s="35"/>
      <c r="AY264" s="35"/>
      <c r="AZ264" s="35"/>
      <c r="BA264" s="35"/>
      <c r="BB264" s="35"/>
      <c r="BC264" s="35">
        <f>AT264+AV264+AW264+AZ264+BB264+AX264</f>
        <v>0</v>
      </c>
      <c r="BD264" s="35">
        <f>AU264+BA264+AY264</f>
        <v>0</v>
      </c>
      <c r="BE264" s="35">
        <f>BC264+BD264</f>
        <v>0</v>
      </c>
      <c r="BF264" s="19">
        <f t="shared" ref="BF264:BF265" si="728">BG264+BH264+BI264+BJ264+BK264+BL264+BM264</f>
        <v>7955913</v>
      </c>
      <c r="BG264" s="19">
        <f t="shared" ref="BG264:BG265" si="729">I264+Z264</f>
        <v>4765685</v>
      </c>
      <c r="BH264" s="19">
        <f t="shared" ref="BH264:BH265" si="730">J264+AE264</f>
        <v>1011120</v>
      </c>
      <c r="BI264" s="19">
        <f t="shared" ref="BI264:BI265" si="731">K264+AI264</f>
        <v>0</v>
      </c>
      <c r="BJ264" s="19">
        <f t="shared" ref="BJ264:BJ265" si="732">L264+AL264</f>
        <v>0</v>
      </c>
      <c r="BK264" s="19">
        <f t="shared" ref="BK264:BL265" si="733">M264+AN264</f>
        <v>1952560</v>
      </c>
      <c r="BL264" s="19">
        <f t="shared" si="733"/>
        <v>57768</v>
      </c>
      <c r="BM264" s="20">
        <f t="shared" ref="BM264:BM265" si="734">O264+AS264</f>
        <v>168780</v>
      </c>
      <c r="BN264" s="20">
        <f t="shared" ref="BN264:BN265" si="735">BO264+BP264</f>
        <v>9.6</v>
      </c>
      <c r="BO264" s="20">
        <f t="shared" ref="BO264:BP265" si="736">Q264+BC264</f>
        <v>7.29</v>
      </c>
      <c r="BP264" s="20">
        <f t="shared" si="736"/>
        <v>2.31</v>
      </c>
    </row>
    <row r="265" spans="1:68" outlineLevel="2">
      <c r="A265" s="16">
        <v>1492</v>
      </c>
      <c r="B265" s="13">
        <v>600033511</v>
      </c>
      <c r="C265" s="17">
        <v>70948798</v>
      </c>
      <c r="D265" s="18" t="s">
        <v>170</v>
      </c>
      <c r="E265" s="13">
        <v>3146</v>
      </c>
      <c r="F265" s="13" t="s">
        <v>45</v>
      </c>
      <c r="G265" s="17" t="s">
        <v>46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20">
        <v>0</v>
      </c>
      <c r="Q265" s="20">
        <v>0</v>
      </c>
      <c r="R265" s="20">
        <v>0</v>
      </c>
      <c r="S265" s="19">
        <f>[1]OON!AW265</f>
        <v>0</v>
      </c>
      <c r="T265" s="50"/>
      <c r="U265" s="50"/>
      <c r="V265" s="50"/>
      <c r="W265" s="50"/>
      <c r="X265" s="50"/>
      <c r="Y265" s="50"/>
      <c r="Z265" s="19">
        <f>SUM(S265:Y265)</f>
        <v>0</v>
      </c>
      <c r="AA265" s="19">
        <f>[1]OON!AX265*-1</f>
        <v>0</v>
      </c>
      <c r="AB265" s="50"/>
      <c r="AC265" s="50"/>
      <c r="AD265" s="50"/>
      <c r="AE265" s="19">
        <f>SUM(AA265:AD265)</f>
        <v>0</v>
      </c>
      <c r="AF265" s="19"/>
      <c r="AG265" s="19">
        <f>[1]OON!AW265</f>
        <v>0</v>
      </c>
      <c r="AH265" s="19">
        <f>[1]OON!AR265</f>
        <v>0</v>
      </c>
      <c r="AI265" s="19">
        <f>SUM(AF265:AH265)</f>
        <v>0</v>
      </c>
      <c r="AJ265" s="19">
        <f>[1]OON!AX265</f>
        <v>0</v>
      </c>
      <c r="AK265" s="19"/>
      <c r="AL265" s="19">
        <f>SUM(AJ265:AK265)</f>
        <v>0</v>
      </c>
      <c r="AM265" s="19">
        <f>Z265+AE265+AI265+AL265</f>
        <v>0</v>
      </c>
      <c r="AN265" s="19">
        <f t="shared" si="727"/>
        <v>0</v>
      </c>
      <c r="AO265" s="19">
        <f>ROUND((Z265+AE265)*1%,0)</f>
        <v>0</v>
      </c>
      <c r="AP265" s="50"/>
      <c r="AQ265" s="50"/>
      <c r="AR265" s="50"/>
      <c r="AS265" s="19">
        <f>AP265+AQ265+AR265</f>
        <v>0</v>
      </c>
      <c r="AT265" s="20"/>
      <c r="AU265" s="20"/>
      <c r="AV265" s="20"/>
      <c r="AW265" s="20"/>
      <c r="AX265" s="20"/>
      <c r="AY265" s="20"/>
      <c r="AZ265" s="20"/>
      <c r="BA265" s="20"/>
      <c r="BB265" s="20"/>
      <c r="BC265" s="20">
        <f>AT265+AV265+AW265+AZ265+BB265+AX265</f>
        <v>0</v>
      </c>
      <c r="BD265" s="20">
        <f>AU265+BA265+AY265</f>
        <v>0</v>
      </c>
      <c r="BE265" s="20">
        <f>BC265+BD265</f>
        <v>0</v>
      </c>
      <c r="BF265" s="19">
        <f t="shared" si="728"/>
        <v>0</v>
      </c>
      <c r="BG265" s="19">
        <f t="shared" si="729"/>
        <v>0</v>
      </c>
      <c r="BH265" s="19">
        <f t="shared" si="730"/>
        <v>0</v>
      </c>
      <c r="BI265" s="19">
        <f t="shared" si="731"/>
        <v>0</v>
      </c>
      <c r="BJ265" s="19">
        <f t="shared" si="732"/>
        <v>0</v>
      </c>
      <c r="BK265" s="19">
        <f t="shared" si="733"/>
        <v>0</v>
      </c>
      <c r="BL265" s="19">
        <f t="shared" si="733"/>
        <v>0</v>
      </c>
      <c r="BM265" s="20">
        <f t="shared" si="734"/>
        <v>0</v>
      </c>
      <c r="BN265" s="20">
        <f t="shared" si="735"/>
        <v>0</v>
      </c>
      <c r="BO265" s="20">
        <f t="shared" si="736"/>
        <v>0</v>
      </c>
      <c r="BP265" s="20">
        <f t="shared" si="736"/>
        <v>0</v>
      </c>
    </row>
    <row r="266" spans="1:68" outlineLevel="1">
      <c r="A266" s="22"/>
      <c r="B266" s="23"/>
      <c r="C266" s="24"/>
      <c r="D266" s="25" t="s">
        <v>171</v>
      </c>
      <c r="E266" s="23"/>
      <c r="F266" s="23"/>
      <c r="G266" s="24"/>
      <c r="H266" s="27">
        <v>7955913</v>
      </c>
      <c r="I266" s="27">
        <v>4765685</v>
      </c>
      <c r="J266" s="27">
        <v>1011120</v>
      </c>
      <c r="K266" s="27">
        <v>0</v>
      </c>
      <c r="L266" s="27">
        <v>0</v>
      </c>
      <c r="M266" s="27">
        <v>1952560</v>
      </c>
      <c r="N266" s="27">
        <v>57768</v>
      </c>
      <c r="O266" s="27">
        <v>168780</v>
      </c>
      <c r="P266" s="28">
        <v>9.6</v>
      </c>
      <c r="Q266" s="28">
        <v>7.29</v>
      </c>
      <c r="R266" s="28">
        <v>2.31</v>
      </c>
      <c r="S266" s="27">
        <f t="shared" ref="S266:AM266" si="737">SUM(S264:S265)</f>
        <v>0</v>
      </c>
      <c r="T266" s="51">
        <f t="shared" si="737"/>
        <v>0</v>
      </c>
      <c r="U266" s="51">
        <f t="shared" si="737"/>
        <v>0</v>
      </c>
      <c r="V266" s="51">
        <f t="shared" si="737"/>
        <v>0</v>
      </c>
      <c r="W266" s="51">
        <f t="shared" si="737"/>
        <v>0</v>
      </c>
      <c r="X266" s="51">
        <f t="shared" si="737"/>
        <v>0</v>
      </c>
      <c r="Y266" s="51">
        <f t="shared" si="737"/>
        <v>0</v>
      </c>
      <c r="Z266" s="27">
        <f t="shared" si="737"/>
        <v>0</v>
      </c>
      <c r="AA266" s="51">
        <f t="shared" si="737"/>
        <v>0</v>
      </c>
      <c r="AB266" s="51">
        <f t="shared" si="737"/>
        <v>0</v>
      </c>
      <c r="AC266" s="51">
        <f t="shared" si="737"/>
        <v>0</v>
      </c>
      <c r="AD266" s="51">
        <f t="shared" si="737"/>
        <v>0</v>
      </c>
      <c r="AE266" s="27">
        <f t="shared" si="737"/>
        <v>0</v>
      </c>
      <c r="AF266" s="27">
        <f t="shared" si="737"/>
        <v>0</v>
      </c>
      <c r="AG266" s="27">
        <f t="shared" si="737"/>
        <v>0</v>
      </c>
      <c r="AH266" s="27">
        <f t="shared" si="737"/>
        <v>0</v>
      </c>
      <c r="AI266" s="27">
        <f t="shared" si="737"/>
        <v>0</v>
      </c>
      <c r="AJ266" s="27">
        <f t="shared" si="737"/>
        <v>0</v>
      </c>
      <c r="AK266" s="27">
        <f t="shared" si="737"/>
        <v>0</v>
      </c>
      <c r="AL266" s="27">
        <f t="shared" si="737"/>
        <v>0</v>
      </c>
      <c r="AM266" s="27">
        <f t="shared" si="737"/>
        <v>0</v>
      </c>
      <c r="AN266" s="27">
        <f t="shared" ref="AN266:BP266" si="738">SUM(AN264:AN265)</f>
        <v>0</v>
      </c>
      <c r="AO266" s="27">
        <f t="shared" si="738"/>
        <v>0</v>
      </c>
      <c r="AP266" s="51">
        <f t="shared" si="738"/>
        <v>0</v>
      </c>
      <c r="AQ266" s="51">
        <f t="shared" si="738"/>
        <v>0</v>
      </c>
      <c r="AR266" s="51">
        <f t="shared" si="738"/>
        <v>0</v>
      </c>
      <c r="AS266" s="27">
        <f t="shared" si="738"/>
        <v>0</v>
      </c>
      <c r="AT266" s="28">
        <f t="shared" si="738"/>
        <v>0</v>
      </c>
      <c r="AU266" s="28">
        <f t="shared" si="738"/>
        <v>0</v>
      </c>
      <c r="AV266" s="28">
        <f t="shared" si="738"/>
        <v>0</v>
      </c>
      <c r="AW266" s="28">
        <f t="shared" si="738"/>
        <v>0</v>
      </c>
      <c r="AX266" s="28">
        <f t="shared" si="738"/>
        <v>0</v>
      </c>
      <c r="AY266" s="28">
        <f t="shared" si="738"/>
        <v>0</v>
      </c>
      <c r="AZ266" s="28">
        <f t="shared" si="738"/>
        <v>0</v>
      </c>
      <c r="BA266" s="28">
        <f t="shared" si="738"/>
        <v>0</v>
      </c>
      <c r="BB266" s="28">
        <f t="shared" si="738"/>
        <v>0</v>
      </c>
      <c r="BC266" s="28">
        <f t="shared" si="738"/>
        <v>0</v>
      </c>
      <c r="BD266" s="28">
        <f t="shared" si="738"/>
        <v>0</v>
      </c>
      <c r="BE266" s="28">
        <f t="shared" si="738"/>
        <v>0</v>
      </c>
      <c r="BF266" s="27">
        <f t="shared" si="738"/>
        <v>7955913</v>
      </c>
      <c r="BG266" s="27">
        <f t="shared" si="738"/>
        <v>4765685</v>
      </c>
      <c r="BH266" s="27">
        <f t="shared" si="738"/>
        <v>1011120</v>
      </c>
      <c r="BI266" s="27">
        <f t="shared" si="738"/>
        <v>0</v>
      </c>
      <c r="BJ266" s="27">
        <f t="shared" si="738"/>
        <v>0</v>
      </c>
      <c r="BK266" s="27">
        <f t="shared" si="738"/>
        <v>1952560</v>
      </c>
      <c r="BL266" s="28">
        <f t="shared" si="738"/>
        <v>57768</v>
      </c>
      <c r="BM266" s="28">
        <f t="shared" si="738"/>
        <v>168780</v>
      </c>
      <c r="BN266" s="28">
        <f t="shared" si="738"/>
        <v>9.6</v>
      </c>
      <c r="BO266" s="28">
        <f t="shared" si="738"/>
        <v>7.29</v>
      </c>
      <c r="BP266" s="28">
        <f t="shared" si="738"/>
        <v>2.31</v>
      </c>
    </row>
    <row r="267" spans="1:68" outlineLevel="2">
      <c r="A267" s="29">
        <v>1493</v>
      </c>
      <c r="B267" s="30">
        <v>600033597</v>
      </c>
      <c r="C267" s="31">
        <v>70848211</v>
      </c>
      <c r="D267" s="32" t="s">
        <v>172</v>
      </c>
      <c r="E267" s="30">
        <v>3146</v>
      </c>
      <c r="F267" s="30" t="s">
        <v>168</v>
      </c>
      <c r="G267" s="31" t="s">
        <v>46</v>
      </c>
      <c r="H267" s="34">
        <v>13475639</v>
      </c>
      <c r="I267" s="34">
        <v>8072186</v>
      </c>
      <c r="J267" s="34">
        <v>1692649</v>
      </c>
      <c r="K267" s="34">
        <v>0</v>
      </c>
      <c r="L267" s="34">
        <v>20000</v>
      </c>
      <c r="M267" s="34">
        <v>3307274</v>
      </c>
      <c r="N267" s="34">
        <v>97648</v>
      </c>
      <c r="O267" s="34">
        <v>285882</v>
      </c>
      <c r="P267" s="35">
        <v>16.22</v>
      </c>
      <c r="Q267" s="35">
        <v>12.35</v>
      </c>
      <c r="R267" s="35">
        <v>3.87</v>
      </c>
      <c r="S267" s="19">
        <f>[1]OON!AW267</f>
        <v>0</v>
      </c>
      <c r="T267" s="52"/>
      <c r="U267" s="52"/>
      <c r="V267" s="52"/>
      <c r="W267" s="52"/>
      <c r="X267" s="52"/>
      <c r="Y267" s="52"/>
      <c r="Z267" s="34">
        <f>SUM(S267:Y267)</f>
        <v>0</v>
      </c>
      <c r="AA267" s="19">
        <f>[1]OON!AX267*-1</f>
        <v>0</v>
      </c>
      <c r="AB267" s="52"/>
      <c r="AC267" s="52"/>
      <c r="AD267" s="52"/>
      <c r="AE267" s="34">
        <f>SUM(AA267:AD267)</f>
        <v>0</v>
      </c>
      <c r="AF267" s="19"/>
      <c r="AG267" s="19">
        <f>[1]OON!AW267</f>
        <v>0</v>
      </c>
      <c r="AH267" s="19">
        <f>[1]OON!AR267</f>
        <v>0</v>
      </c>
      <c r="AI267" s="34">
        <f>SUM(AF267:AH267)</f>
        <v>0</v>
      </c>
      <c r="AJ267" s="19">
        <f>[1]OON!AX267</f>
        <v>0</v>
      </c>
      <c r="AK267" s="19"/>
      <c r="AL267" s="34">
        <f>SUM(AJ267:AK267)</f>
        <v>0</v>
      </c>
      <c r="AM267" s="34">
        <f>Z267+AE267+AI267+AL267</f>
        <v>0</v>
      </c>
      <c r="AN267" s="19">
        <f t="shared" ref="AN267:AN268" si="739">ROUND((Z267+AE267+AF267+AG267+AJ267)*33.8%,0)</f>
        <v>0</v>
      </c>
      <c r="AO267" s="34">
        <f>ROUND((Z267+AE267)*1%,0)</f>
        <v>0</v>
      </c>
      <c r="AP267" s="52"/>
      <c r="AQ267" s="52"/>
      <c r="AR267" s="52"/>
      <c r="AS267" s="34">
        <f>AP267+AQ267+AR267</f>
        <v>0</v>
      </c>
      <c r="AT267" s="20">
        <f>[1]OON!BB267</f>
        <v>0</v>
      </c>
      <c r="AU267" s="20">
        <f>[1]OON!BC267</f>
        <v>0</v>
      </c>
      <c r="AV267" s="35"/>
      <c r="AW267" s="35"/>
      <c r="AX267" s="35"/>
      <c r="AY267" s="35"/>
      <c r="AZ267" s="35"/>
      <c r="BA267" s="35"/>
      <c r="BB267" s="35"/>
      <c r="BC267" s="35">
        <f>AT267+AV267+AW267+AZ267+BB267+AX267</f>
        <v>0</v>
      </c>
      <c r="BD267" s="35">
        <f>AU267+BA267+AY267</f>
        <v>0</v>
      </c>
      <c r="BE267" s="35">
        <f>BC267+BD267</f>
        <v>0</v>
      </c>
      <c r="BF267" s="19">
        <f t="shared" ref="BF267:BF268" si="740">BG267+BH267+BI267+BJ267+BK267+BL267+BM267</f>
        <v>13475639</v>
      </c>
      <c r="BG267" s="19">
        <f t="shared" ref="BG267:BG268" si="741">I267+Z267</f>
        <v>8072186</v>
      </c>
      <c r="BH267" s="19">
        <f t="shared" ref="BH267:BH268" si="742">J267+AE267</f>
        <v>1692649</v>
      </c>
      <c r="BI267" s="19">
        <f t="shared" ref="BI267:BI268" si="743">K267+AI267</f>
        <v>0</v>
      </c>
      <c r="BJ267" s="19">
        <f t="shared" ref="BJ267:BJ268" si="744">L267+AL267</f>
        <v>20000</v>
      </c>
      <c r="BK267" s="19">
        <f t="shared" ref="BK267:BL268" si="745">M267+AN267</f>
        <v>3307274</v>
      </c>
      <c r="BL267" s="19">
        <f t="shared" si="745"/>
        <v>97648</v>
      </c>
      <c r="BM267" s="20">
        <f t="shared" ref="BM267:BM268" si="746">O267+AS267</f>
        <v>285882</v>
      </c>
      <c r="BN267" s="20">
        <f t="shared" ref="BN267:BN268" si="747">BO267+BP267</f>
        <v>16.22</v>
      </c>
      <c r="BO267" s="20">
        <f t="shared" ref="BO267:BP268" si="748">Q267+BC267</f>
        <v>12.35</v>
      </c>
      <c r="BP267" s="20">
        <f t="shared" si="748"/>
        <v>3.87</v>
      </c>
    </row>
    <row r="268" spans="1:68" outlineLevel="2">
      <c r="A268" s="16">
        <v>1493</v>
      </c>
      <c r="B268" s="13">
        <v>600033597</v>
      </c>
      <c r="C268" s="17">
        <v>70848211</v>
      </c>
      <c r="D268" s="18" t="s">
        <v>172</v>
      </c>
      <c r="E268" s="13">
        <v>3146</v>
      </c>
      <c r="F268" s="13" t="s">
        <v>45</v>
      </c>
      <c r="G268" s="17" t="s">
        <v>46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20">
        <v>0</v>
      </c>
      <c r="Q268" s="20">
        <v>0</v>
      </c>
      <c r="R268" s="20">
        <v>0</v>
      </c>
      <c r="S268" s="19">
        <f>[1]OON!AW268</f>
        <v>0</v>
      </c>
      <c r="T268" s="50"/>
      <c r="U268" s="50"/>
      <c r="V268" s="50"/>
      <c r="W268" s="50"/>
      <c r="X268" s="50"/>
      <c r="Y268" s="50"/>
      <c r="Z268" s="19">
        <f>SUM(S268:Y268)</f>
        <v>0</v>
      </c>
      <c r="AA268" s="19">
        <f>[1]OON!AX268*-1</f>
        <v>0</v>
      </c>
      <c r="AB268" s="50"/>
      <c r="AC268" s="50"/>
      <c r="AD268" s="50"/>
      <c r="AE268" s="19">
        <f>SUM(AA268:AD268)</f>
        <v>0</v>
      </c>
      <c r="AF268" s="19"/>
      <c r="AG268" s="19">
        <f>[1]OON!AW268</f>
        <v>0</v>
      </c>
      <c r="AH268" s="19">
        <f>[1]OON!AR268</f>
        <v>0</v>
      </c>
      <c r="AI268" s="19">
        <f>SUM(AF268:AH268)</f>
        <v>0</v>
      </c>
      <c r="AJ268" s="19">
        <f>[1]OON!AX268</f>
        <v>0</v>
      </c>
      <c r="AK268" s="19"/>
      <c r="AL268" s="19">
        <f>SUM(AJ268:AK268)</f>
        <v>0</v>
      </c>
      <c r="AM268" s="19">
        <f>Z268+AE268+AI268+AL268</f>
        <v>0</v>
      </c>
      <c r="AN268" s="19">
        <f t="shared" si="739"/>
        <v>0</v>
      </c>
      <c r="AO268" s="19">
        <f>ROUND((Z268+AE268)*1%,0)</f>
        <v>0</v>
      </c>
      <c r="AP268" s="50"/>
      <c r="AQ268" s="50"/>
      <c r="AR268" s="50"/>
      <c r="AS268" s="19">
        <f>AP268+AQ268+AR268</f>
        <v>0</v>
      </c>
      <c r="AT268" s="20"/>
      <c r="AU268" s="20"/>
      <c r="AV268" s="20"/>
      <c r="AW268" s="20"/>
      <c r="AX268" s="20"/>
      <c r="AY268" s="20"/>
      <c r="AZ268" s="20"/>
      <c r="BA268" s="20"/>
      <c r="BB268" s="20"/>
      <c r="BC268" s="20">
        <f>AT268+AV268+AW268+AZ268+BB268+AX268</f>
        <v>0</v>
      </c>
      <c r="BD268" s="20">
        <f>AU268+BA268+AY268</f>
        <v>0</v>
      </c>
      <c r="BE268" s="20">
        <f>BC268+BD268</f>
        <v>0</v>
      </c>
      <c r="BF268" s="19">
        <f t="shared" si="740"/>
        <v>0</v>
      </c>
      <c r="BG268" s="19">
        <f t="shared" si="741"/>
        <v>0</v>
      </c>
      <c r="BH268" s="19">
        <f t="shared" si="742"/>
        <v>0</v>
      </c>
      <c r="BI268" s="19">
        <f t="shared" si="743"/>
        <v>0</v>
      </c>
      <c r="BJ268" s="19">
        <f t="shared" si="744"/>
        <v>0</v>
      </c>
      <c r="BK268" s="19">
        <f t="shared" si="745"/>
        <v>0</v>
      </c>
      <c r="BL268" s="19">
        <f t="shared" si="745"/>
        <v>0</v>
      </c>
      <c r="BM268" s="20">
        <f t="shared" si="746"/>
        <v>0</v>
      </c>
      <c r="BN268" s="20">
        <f t="shared" si="747"/>
        <v>0</v>
      </c>
      <c r="BO268" s="20">
        <f t="shared" si="748"/>
        <v>0</v>
      </c>
      <c r="BP268" s="20">
        <f t="shared" si="748"/>
        <v>0</v>
      </c>
    </row>
    <row r="269" spans="1:68" outlineLevel="1">
      <c r="A269" s="22"/>
      <c r="B269" s="23"/>
      <c r="C269" s="24"/>
      <c r="D269" s="25" t="s">
        <v>173</v>
      </c>
      <c r="E269" s="23"/>
      <c r="F269" s="23"/>
      <c r="G269" s="24"/>
      <c r="H269" s="27">
        <v>13475639</v>
      </c>
      <c r="I269" s="27">
        <v>8072186</v>
      </c>
      <c r="J269" s="27">
        <v>1692649</v>
      </c>
      <c r="K269" s="27">
        <v>0</v>
      </c>
      <c r="L269" s="27">
        <v>20000</v>
      </c>
      <c r="M269" s="27">
        <v>3307274</v>
      </c>
      <c r="N269" s="27">
        <v>97648</v>
      </c>
      <c r="O269" s="27">
        <v>285882</v>
      </c>
      <c r="P269" s="28">
        <v>16.22</v>
      </c>
      <c r="Q269" s="28">
        <v>12.35</v>
      </c>
      <c r="R269" s="28">
        <v>3.87</v>
      </c>
      <c r="S269" s="27">
        <f t="shared" ref="S269:AM269" si="749">SUM(S267:S268)</f>
        <v>0</v>
      </c>
      <c r="T269" s="51">
        <f t="shared" si="749"/>
        <v>0</v>
      </c>
      <c r="U269" s="51">
        <f t="shared" si="749"/>
        <v>0</v>
      </c>
      <c r="V269" s="51">
        <f t="shared" si="749"/>
        <v>0</v>
      </c>
      <c r="W269" s="51">
        <f t="shared" si="749"/>
        <v>0</v>
      </c>
      <c r="X269" s="51">
        <f t="shared" si="749"/>
        <v>0</v>
      </c>
      <c r="Y269" s="51">
        <f t="shared" si="749"/>
        <v>0</v>
      </c>
      <c r="Z269" s="27">
        <f t="shared" si="749"/>
        <v>0</v>
      </c>
      <c r="AA269" s="51">
        <f t="shared" si="749"/>
        <v>0</v>
      </c>
      <c r="AB269" s="51">
        <f t="shared" si="749"/>
        <v>0</v>
      </c>
      <c r="AC269" s="51">
        <f t="shared" si="749"/>
        <v>0</v>
      </c>
      <c r="AD269" s="51">
        <f t="shared" si="749"/>
        <v>0</v>
      </c>
      <c r="AE269" s="27">
        <f t="shared" si="749"/>
        <v>0</v>
      </c>
      <c r="AF269" s="27">
        <f t="shared" si="749"/>
        <v>0</v>
      </c>
      <c r="AG269" s="27">
        <f t="shared" si="749"/>
        <v>0</v>
      </c>
      <c r="AH269" s="27">
        <f t="shared" si="749"/>
        <v>0</v>
      </c>
      <c r="AI269" s="27">
        <f t="shared" si="749"/>
        <v>0</v>
      </c>
      <c r="AJ269" s="27">
        <f t="shared" si="749"/>
        <v>0</v>
      </c>
      <c r="AK269" s="27">
        <f t="shared" si="749"/>
        <v>0</v>
      </c>
      <c r="AL269" s="27">
        <f t="shared" si="749"/>
        <v>0</v>
      </c>
      <c r="AM269" s="27">
        <f t="shared" si="749"/>
        <v>0</v>
      </c>
      <c r="AN269" s="27">
        <f t="shared" ref="AN269:BP269" si="750">SUM(AN267:AN268)</f>
        <v>0</v>
      </c>
      <c r="AO269" s="27">
        <f t="shared" si="750"/>
        <v>0</v>
      </c>
      <c r="AP269" s="51">
        <f t="shared" si="750"/>
        <v>0</v>
      </c>
      <c r="AQ269" s="51">
        <f t="shared" si="750"/>
        <v>0</v>
      </c>
      <c r="AR269" s="51">
        <f t="shared" si="750"/>
        <v>0</v>
      </c>
      <c r="AS269" s="27">
        <f t="shared" si="750"/>
        <v>0</v>
      </c>
      <c r="AT269" s="28">
        <f t="shared" si="750"/>
        <v>0</v>
      </c>
      <c r="AU269" s="28">
        <f t="shared" si="750"/>
        <v>0</v>
      </c>
      <c r="AV269" s="28">
        <f t="shared" si="750"/>
        <v>0</v>
      </c>
      <c r="AW269" s="28">
        <f t="shared" si="750"/>
        <v>0</v>
      </c>
      <c r="AX269" s="28">
        <f t="shared" si="750"/>
        <v>0</v>
      </c>
      <c r="AY269" s="28">
        <f t="shared" si="750"/>
        <v>0</v>
      </c>
      <c r="AZ269" s="28">
        <f t="shared" si="750"/>
        <v>0</v>
      </c>
      <c r="BA269" s="28">
        <f t="shared" si="750"/>
        <v>0</v>
      </c>
      <c r="BB269" s="28">
        <f t="shared" si="750"/>
        <v>0</v>
      </c>
      <c r="BC269" s="28">
        <f t="shared" si="750"/>
        <v>0</v>
      </c>
      <c r="BD269" s="28">
        <f t="shared" si="750"/>
        <v>0</v>
      </c>
      <c r="BE269" s="28">
        <f t="shared" si="750"/>
        <v>0</v>
      </c>
      <c r="BF269" s="27">
        <f t="shared" si="750"/>
        <v>13475639</v>
      </c>
      <c r="BG269" s="27">
        <f t="shared" si="750"/>
        <v>8072186</v>
      </c>
      <c r="BH269" s="27">
        <f t="shared" si="750"/>
        <v>1692649</v>
      </c>
      <c r="BI269" s="27">
        <f t="shared" si="750"/>
        <v>0</v>
      </c>
      <c r="BJ269" s="27">
        <f t="shared" si="750"/>
        <v>20000</v>
      </c>
      <c r="BK269" s="27">
        <f t="shared" si="750"/>
        <v>3307274</v>
      </c>
      <c r="BL269" s="28">
        <f t="shared" si="750"/>
        <v>97648</v>
      </c>
      <c r="BM269" s="28">
        <f t="shared" si="750"/>
        <v>285882</v>
      </c>
      <c r="BN269" s="28">
        <f t="shared" si="750"/>
        <v>16.22</v>
      </c>
      <c r="BO269" s="28">
        <f t="shared" si="750"/>
        <v>12.35</v>
      </c>
      <c r="BP269" s="28">
        <f t="shared" si="750"/>
        <v>3.87</v>
      </c>
    </row>
    <row r="270" spans="1:68" outlineLevel="2">
      <c r="A270" s="29">
        <v>1494</v>
      </c>
      <c r="B270" s="30">
        <v>600034062</v>
      </c>
      <c r="C270" s="31">
        <v>70948810</v>
      </c>
      <c r="D270" s="32" t="s">
        <v>174</v>
      </c>
      <c r="E270" s="30">
        <v>3146</v>
      </c>
      <c r="F270" s="30" t="s">
        <v>168</v>
      </c>
      <c r="G270" s="31" t="s">
        <v>46</v>
      </c>
      <c r="H270" s="34">
        <v>7041393</v>
      </c>
      <c r="I270" s="34">
        <v>4217877</v>
      </c>
      <c r="J270" s="34">
        <v>894893</v>
      </c>
      <c r="K270" s="34">
        <v>0</v>
      </c>
      <c r="L270" s="34">
        <v>0</v>
      </c>
      <c r="M270" s="34">
        <v>1728116</v>
      </c>
      <c r="N270" s="34">
        <v>51128</v>
      </c>
      <c r="O270" s="34">
        <v>149379</v>
      </c>
      <c r="P270" s="35">
        <v>8.5</v>
      </c>
      <c r="Q270" s="35">
        <v>6.45</v>
      </c>
      <c r="R270" s="35">
        <v>2.0499999999999998</v>
      </c>
      <c r="S270" s="19">
        <f>[1]OON!AW270</f>
        <v>0</v>
      </c>
      <c r="T270" s="52"/>
      <c r="U270" s="52"/>
      <c r="V270" s="52"/>
      <c r="W270" s="52"/>
      <c r="X270" s="52"/>
      <c r="Y270" s="52"/>
      <c r="Z270" s="34">
        <f>SUM(S270:Y270)</f>
        <v>0</v>
      </c>
      <c r="AA270" s="19">
        <f>[1]OON!AX270*-1</f>
        <v>0</v>
      </c>
      <c r="AB270" s="52"/>
      <c r="AC270" s="52"/>
      <c r="AD270" s="52"/>
      <c r="AE270" s="34">
        <f>SUM(AA270:AD270)</f>
        <v>0</v>
      </c>
      <c r="AF270" s="19"/>
      <c r="AG270" s="19">
        <f>[1]OON!AW270</f>
        <v>0</v>
      </c>
      <c r="AH270" s="19">
        <f>[1]OON!AR270</f>
        <v>0</v>
      </c>
      <c r="AI270" s="34">
        <f>SUM(AF270:AH270)</f>
        <v>0</v>
      </c>
      <c r="AJ270" s="19">
        <f>[1]OON!AX270</f>
        <v>0</v>
      </c>
      <c r="AK270" s="19"/>
      <c r="AL270" s="34">
        <f>SUM(AJ270:AK270)</f>
        <v>0</v>
      </c>
      <c r="AM270" s="34">
        <f>Z270+AE270+AI270+AL270</f>
        <v>0</v>
      </c>
      <c r="AN270" s="19">
        <f t="shared" ref="AN270:AN272" si="751">ROUND((Z270+AE270+AF270+AG270+AJ270)*33.8%,0)</f>
        <v>0</v>
      </c>
      <c r="AO270" s="34">
        <f>ROUND((Z270+AE270)*1%,0)</f>
        <v>0</v>
      </c>
      <c r="AP270" s="52"/>
      <c r="AQ270" s="52"/>
      <c r="AR270" s="52"/>
      <c r="AS270" s="34">
        <f>AP270+AQ270+AR270</f>
        <v>0</v>
      </c>
      <c r="AT270" s="20">
        <f>[1]OON!BB270</f>
        <v>0</v>
      </c>
      <c r="AU270" s="20">
        <f>[1]OON!BC270</f>
        <v>0</v>
      </c>
      <c r="AV270" s="35"/>
      <c r="AW270" s="35"/>
      <c r="AX270" s="35"/>
      <c r="AY270" s="35"/>
      <c r="AZ270" s="35"/>
      <c r="BA270" s="35"/>
      <c r="BB270" s="35"/>
      <c r="BC270" s="35">
        <f>AT270+AV270+AW270+AZ270+BB270+AX270</f>
        <v>0</v>
      </c>
      <c r="BD270" s="35">
        <f>AU270+BA270+AY270</f>
        <v>0</v>
      </c>
      <c r="BE270" s="35">
        <f>BC270+BD270</f>
        <v>0</v>
      </c>
      <c r="BF270" s="19">
        <f t="shared" ref="BF270:BF272" si="752">BG270+BH270+BI270+BJ270+BK270+BL270+BM270</f>
        <v>7041393</v>
      </c>
      <c r="BG270" s="19">
        <f t="shared" ref="BG270:BG272" si="753">I270+Z270</f>
        <v>4217877</v>
      </c>
      <c r="BH270" s="19">
        <f t="shared" ref="BH270:BH272" si="754">J270+AE270</f>
        <v>894893</v>
      </c>
      <c r="BI270" s="19">
        <f t="shared" ref="BI270:BI272" si="755">K270+AI270</f>
        <v>0</v>
      </c>
      <c r="BJ270" s="19">
        <f t="shared" ref="BJ270:BJ272" si="756">L270+AL270</f>
        <v>0</v>
      </c>
      <c r="BK270" s="19">
        <f t="shared" ref="BK270:BL272" si="757">M270+AN270</f>
        <v>1728116</v>
      </c>
      <c r="BL270" s="19">
        <f t="shared" si="757"/>
        <v>51128</v>
      </c>
      <c r="BM270" s="20">
        <f t="shared" ref="BM270:BM272" si="758">O270+AS270</f>
        <v>149379</v>
      </c>
      <c r="BN270" s="20">
        <f t="shared" ref="BN270:BN272" si="759">BO270+BP270</f>
        <v>8.5</v>
      </c>
      <c r="BO270" s="20">
        <f t="shared" ref="BO270:BP272" si="760">Q270+BC270</f>
        <v>6.45</v>
      </c>
      <c r="BP270" s="20">
        <f t="shared" si="760"/>
        <v>2.0499999999999998</v>
      </c>
    </row>
    <row r="271" spans="1:68" outlineLevel="2">
      <c r="A271" s="16">
        <v>1494</v>
      </c>
      <c r="B271" s="13">
        <v>600034062</v>
      </c>
      <c r="C271" s="17">
        <v>70948810</v>
      </c>
      <c r="D271" s="18" t="s">
        <v>174</v>
      </c>
      <c r="E271" s="13">
        <v>3146</v>
      </c>
      <c r="F271" s="13" t="s">
        <v>136</v>
      </c>
      <c r="G271" s="13" t="s">
        <v>46</v>
      </c>
      <c r="H271" s="19">
        <v>3061207</v>
      </c>
      <c r="I271" s="19">
        <v>2116759</v>
      </c>
      <c r="J271" s="19">
        <v>152660</v>
      </c>
      <c r="K271" s="19">
        <v>0</v>
      </c>
      <c r="L271" s="19">
        <v>0</v>
      </c>
      <c r="M271" s="19">
        <v>767064</v>
      </c>
      <c r="N271" s="19">
        <v>22694</v>
      </c>
      <c r="O271" s="19">
        <v>2030</v>
      </c>
      <c r="P271" s="20">
        <v>3.6300000000000003</v>
      </c>
      <c r="Q271" s="20">
        <v>3.24</v>
      </c>
      <c r="R271" s="20">
        <v>0.39</v>
      </c>
      <c r="S271" s="19">
        <f>[1]OON!AW271</f>
        <v>0</v>
      </c>
      <c r="T271" s="19"/>
      <c r="U271" s="19"/>
      <c r="V271" s="19"/>
      <c r="W271" s="19"/>
      <c r="X271" s="19"/>
      <c r="Y271" s="19"/>
      <c r="Z271" s="19">
        <f>SUM(S271:Y271)</f>
        <v>0</v>
      </c>
      <c r="AA271" s="19">
        <f>[1]OON!AX271*-1</f>
        <v>0</v>
      </c>
      <c r="AB271" s="19"/>
      <c r="AC271" s="19"/>
      <c r="AD271" s="19"/>
      <c r="AE271" s="19">
        <f>SUM(AA271:AD271)</f>
        <v>0</v>
      </c>
      <c r="AF271" s="19"/>
      <c r="AG271" s="19">
        <f>[1]OON!AW271</f>
        <v>0</v>
      </c>
      <c r="AH271" s="19">
        <f>[1]OON!AR271</f>
        <v>0</v>
      </c>
      <c r="AI271" s="19">
        <f>SUM(AF271:AH271)</f>
        <v>0</v>
      </c>
      <c r="AJ271" s="19">
        <f>[1]OON!AX271</f>
        <v>0</v>
      </c>
      <c r="AK271" s="19"/>
      <c r="AL271" s="19">
        <f>SUM(AJ271:AK271)</f>
        <v>0</v>
      </c>
      <c r="AM271" s="19">
        <f>Z271+AE271+AI271+AL271</f>
        <v>0</v>
      </c>
      <c r="AN271" s="19">
        <f t="shared" si="751"/>
        <v>0</v>
      </c>
      <c r="AO271" s="19">
        <f>ROUND((Z271+AE271)*1%,0)</f>
        <v>0</v>
      </c>
      <c r="AP271" s="19"/>
      <c r="AQ271" s="19"/>
      <c r="AR271" s="19"/>
      <c r="AS271" s="19">
        <f>AP271+AQ271+AR271</f>
        <v>0</v>
      </c>
      <c r="AT271" s="20">
        <f>[1]OON!BB271</f>
        <v>0</v>
      </c>
      <c r="AU271" s="20">
        <f>[1]OON!BC271</f>
        <v>0</v>
      </c>
      <c r="AV271" s="20"/>
      <c r="AW271" s="20"/>
      <c r="AX271" s="20"/>
      <c r="AY271" s="20"/>
      <c r="AZ271" s="20"/>
      <c r="BA271" s="20"/>
      <c r="BB271" s="20"/>
      <c r="BC271" s="20">
        <f>AT271+AV271+AW271+AZ271+BB271+AX271</f>
        <v>0</v>
      </c>
      <c r="BD271" s="20">
        <f>AU271+BA271+AY271</f>
        <v>0</v>
      </c>
      <c r="BE271" s="20">
        <f>BC271+BD271</f>
        <v>0</v>
      </c>
      <c r="BF271" s="19">
        <f t="shared" si="752"/>
        <v>3061207</v>
      </c>
      <c r="BG271" s="19">
        <f t="shared" si="753"/>
        <v>2116759</v>
      </c>
      <c r="BH271" s="19">
        <f t="shared" si="754"/>
        <v>152660</v>
      </c>
      <c r="BI271" s="19">
        <f t="shared" si="755"/>
        <v>0</v>
      </c>
      <c r="BJ271" s="19">
        <f t="shared" si="756"/>
        <v>0</v>
      </c>
      <c r="BK271" s="19">
        <f t="shared" si="757"/>
        <v>767064</v>
      </c>
      <c r="BL271" s="19">
        <f t="shared" si="757"/>
        <v>22694</v>
      </c>
      <c r="BM271" s="20">
        <f t="shared" si="758"/>
        <v>2030</v>
      </c>
      <c r="BN271" s="20">
        <f t="shared" si="759"/>
        <v>3.6300000000000003</v>
      </c>
      <c r="BO271" s="20">
        <f t="shared" si="760"/>
        <v>3.24</v>
      </c>
      <c r="BP271" s="20">
        <f t="shared" si="760"/>
        <v>0.39</v>
      </c>
    </row>
    <row r="272" spans="1:68" outlineLevel="2">
      <c r="A272" s="16">
        <v>1494</v>
      </c>
      <c r="B272" s="13">
        <v>600034062</v>
      </c>
      <c r="C272" s="17">
        <v>70948810</v>
      </c>
      <c r="D272" s="18" t="s">
        <v>174</v>
      </c>
      <c r="E272" s="13">
        <v>3146</v>
      </c>
      <c r="F272" s="13" t="s">
        <v>45</v>
      </c>
      <c r="G272" s="17" t="s">
        <v>46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20">
        <v>0</v>
      </c>
      <c r="Q272" s="20">
        <v>0</v>
      </c>
      <c r="R272" s="20">
        <v>0</v>
      </c>
      <c r="S272" s="19">
        <f>[1]OON!AW272</f>
        <v>0</v>
      </c>
      <c r="T272" s="50"/>
      <c r="U272" s="50"/>
      <c r="V272" s="50"/>
      <c r="W272" s="50"/>
      <c r="X272" s="50"/>
      <c r="Y272" s="50"/>
      <c r="Z272" s="19">
        <f>SUM(S272:Y272)</f>
        <v>0</v>
      </c>
      <c r="AA272" s="19">
        <f>[1]OON!AX272*-1</f>
        <v>0</v>
      </c>
      <c r="AB272" s="50"/>
      <c r="AC272" s="50"/>
      <c r="AD272" s="50"/>
      <c r="AE272" s="19">
        <f>SUM(AA272:AD272)</f>
        <v>0</v>
      </c>
      <c r="AF272" s="19"/>
      <c r="AG272" s="19">
        <f>[1]OON!AW272</f>
        <v>0</v>
      </c>
      <c r="AH272" s="19">
        <f>[1]OON!AR272</f>
        <v>0</v>
      </c>
      <c r="AI272" s="19">
        <f>SUM(AF272:AH272)</f>
        <v>0</v>
      </c>
      <c r="AJ272" s="19">
        <f>[1]OON!AX272</f>
        <v>0</v>
      </c>
      <c r="AK272" s="19"/>
      <c r="AL272" s="19">
        <f>SUM(AJ272:AK272)</f>
        <v>0</v>
      </c>
      <c r="AM272" s="19">
        <f>Z272+AE272+AI272+AL272</f>
        <v>0</v>
      </c>
      <c r="AN272" s="19">
        <f t="shared" si="751"/>
        <v>0</v>
      </c>
      <c r="AO272" s="19">
        <f>ROUND((Z272+AE272)*1%,0)</f>
        <v>0</v>
      </c>
      <c r="AP272" s="50"/>
      <c r="AQ272" s="50"/>
      <c r="AR272" s="50"/>
      <c r="AS272" s="19">
        <f>AP272+AQ272+AR272</f>
        <v>0</v>
      </c>
      <c r="AT272" s="20"/>
      <c r="AU272" s="20"/>
      <c r="AV272" s="20"/>
      <c r="AW272" s="20"/>
      <c r="AX272" s="20"/>
      <c r="AY272" s="20"/>
      <c r="AZ272" s="20"/>
      <c r="BA272" s="20"/>
      <c r="BB272" s="20"/>
      <c r="BC272" s="20">
        <f>AT272+AV272+AW272+AZ272+BB272+AX272</f>
        <v>0</v>
      </c>
      <c r="BD272" s="20">
        <f>AU272+BA272+AY272</f>
        <v>0</v>
      </c>
      <c r="BE272" s="20">
        <f>BC272+BD272</f>
        <v>0</v>
      </c>
      <c r="BF272" s="19">
        <f t="shared" si="752"/>
        <v>0</v>
      </c>
      <c r="BG272" s="19">
        <f t="shared" si="753"/>
        <v>0</v>
      </c>
      <c r="BH272" s="19">
        <f t="shared" si="754"/>
        <v>0</v>
      </c>
      <c r="BI272" s="19">
        <f t="shared" si="755"/>
        <v>0</v>
      </c>
      <c r="BJ272" s="19">
        <f t="shared" si="756"/>
        <v>0</v>
      </c>
      <c r="BK272" s="19">
        <f t="shared" si="757"/>
        <v>0</v>
      </c>
      <c r="BL272" s="19">
        <f t="shared" si="757"/>
        <v>0</v>
      </c>
      <c r="BM272" s="20">
        <f t="shared" si="758"/>
        <v>0</v>
      </c>
      <c r="BN272" s="20">
        <f t="shared" si="759"/>
        <v>0</v>
      </c>
      <c r="BO272" s="20">
        <f t="shared" si="760"/>
        <v>0</v>
      </c>
      <c r="BP272" s="20">
        <f t="shared" si="760"/>
        <v>0</v>
      </c>
    </row>
    <row r="273" spans="1:68" outlineLevel="1">
      <c r="A273" s="22"/>
      <c r="B273" s="23"/>
      <c r="C273" s="24"/>
      <c r="D273" s="25" t="s">
        <v>175</v>
      </c>
      <c r="E273" s="23"/>
      <c r="F273" s="23"/>
      <c r="G273" s="24"/>
      <c r="H273" s="27">
        <v>10102600</v>
      </c>
      <c r="I273" s="27">
        <v>6334636</v>
      </c>
      <c r="J273" s="27">
        <v>1047553</v>
      </c>
      <c r="K273" s="27">
        <v>0</v>
      </c>
      <c r="L273" s="27">
        <v>0</v>
      </c>
      <c r="M273" s="27">
        <v>2495180</v>
      </c>
      <c r="N273" s="27">
        <v>73822</v>
      </c>
      <c r="O273" s="27">
        <v>151409</v>
      </c>
      <c r="P273" s="28">
        <v>12.13</v>
      </c>
      <c r="Q273" s="28">
        <v>9.6900000000000013</v>
      </c>
      <c r="R273" s="28">
        <v>2.44</v>
      </c>
      <c r="S273" s="27">
        <f t="shared" ref="S273:AM273" si="761">SUM(S270:S272)</f>
        <v>0</v>
      </c>
      <c r="T273" s="51">
        <f t="shared" si="761"/>
        <v>0</v>
      </c>
      <c r="U273" s="51">
        <f t="shared" si="761"/>
        <v>0</v>
      </c>
      <c r="V273" s="51">
        <f t="shared" si="761"/>
        <v>0</v>
      </c>
      <c r="W273" s="51">
        <f t="shared" si="761"/>
        <v>0</v>
      </c>
      <c r="X273" s="51">
        <f t="shared" si="761"/>
        <v>0</v>
      </c>
      <c r="Y273" s="51">
        <f t="shared" si="761"/>
        <v>0</v>
      </c>
      <c r="Z273" s="27">
        <f t="shared" si="761"/>
        <v>0</v>
      </c>
      <c r="AA273" s="51">
        <f t="shared" si="761"/>
        <v>0</v>
      </c>
      <c r="AB273" s="51">
        <f t="shared" si="761"/>
        <v>0</v>
      </c>
      <c r="AC273" s="51">
        <f t="shared" si="761"/>
        <v>0</v>
      </c>
      <c r="AD273" s="51">
        <f t="shared" si="761"/>
        <v>0</v>
      </c>
      <c r="AE273" s="27">
        <f t="shared" si="761"/>
        <v>0</v>
      </c>
      <c r="AF273" s="27">
        <f t="shared" si="761"/>
        <v>0</v>
      </c>
      <c r="AG273" s="27">
        <f t="shared" si="761"/>
        <v>0</v>
      </c>
      <c r="AH273" s="27">
        <f t="shared" si="761"/>
        <v>0</v>
      </c>
      <c r="AI273" s="27">
        <f t="shared" si="761"/>
        <v>0</v>
      </c>
      <c r="AJ273" s="27">
        <f t="shared" si="761"/>
        <v>0</v>
      </c>
      <c r="AK273" s="27">
        <f t="shared" si="761"/>
        <v>0</v>
      </c>
      <c r="AL273" s="27">
        <f t="shared" si="761"/>
        <v>0</v>
      </c>
      <c r="AM273" s="27">
        <f t="shared" si="761"/>
        <v>0</v>
      </c>
      <c r="AN273" s="27">
        <f t="shared" ref="AN273:BP273" si="762">SUM(AN270:AN272)</f>
        <v>0</v>
      </c>
      <c r="AO273" s="27">
        <f t="shared" si="762"/>
        <v>0</v>
      </c>
      <c r="AP273" s="51">
        <f t="shared" si="762"/>
        <v>0</v>
      </c>
      <c r="AQ273" s="51">
        <f t="shared" si="762"/>
        <v>0</v>
      </c>
      <c r="AR273" s="51">
        <f t="shared" si="762"/>
        <v>0</v>
      </c>
      <c r="AS273" s="27">
        <f t="shared" si="762"/>
        <v>0</v>
      </c>
      <c r="AT273" s="28">
        <f t="shared" si="762"/>
        <v>0</v>
      </c>
      <c r="AU273" s="28">
        <f t="shared" si="762"/>
        <v>0</v>
      </c>
      <c r="AV273" s="28">
        <f t="shared" si="762"/>
        <v>0</v>
      </c>
      <c r="AW273" s="28">
        <f t="shared" si="762"/>
        <v>0</v>
      </c>
      <c r="AX273" s="28">
        <f t="shared" si="762"/>
        <v>0</v>
      </c>
      <c r="AY273" s="28">
        <f t="shared" si="762"/>
        <v>0</v>
      </c>
      <c r="AZ273" s="28">
        <f t="shared" si="762"/>
        <v>0</v>
      </c>
      <c r="BA273" s="28">
        <f t="shared" si="762"/>
        <v>0</v>
      </c>
      <c r="BB273" s="28">
        <f t="shared" si="762"/>
        <v>0</v>
      </c>
      <c r="BC273" s="28">
        <f t="shared" si="762"/>
        <v>0</v>
      </c>
      <c r="BD273" s="28">
        <f t="shared" si="762"/>
        <v>0</v>
      </c>
      <c r="BE273" s="28">
        <f t="shared" si="762"/>
        <v>0</v>
      </c>
      <c r="BF273" s="27">
        <f t="shared" si="762"/>
        <v>10102600</v>
      </c>
      <c r="BG273" s="27">
        <f t="shared" si="762"/>
        <v>6334636</v>
      </c>
      <c r="BH273" s="27">
        <f t="shared" si="762"/>
        <v>1047553</v>
      </c>
      <c r="BI273" s="27">
        <f t="shared" si="762"/>
        <v>0</v>
      </c>
      <c r="BJ273" s="27">
        <f t="shared" si="762"/>
        <v>0</v>
      </c>
      <c r="BK273" s="27">
        <f t="shared" si="762"/>
        <v>2495180</v>
      </c>
      <c r="BL273" s="28">
        <f t="shared" si="762"/>
        <v>73822</v>
      </c>
      <c r="BM273" s="28">
        <f t="shared" si="762"/>
        <v>151409</v>
      </c>
      <c r="BN273" s="28">
        <f t="shared" si="762"/>
        <v>12.13</v>
      </c>
      <c r="BO273" s="28">
        <f t="shared" si="762"/>
        <v>9.6900000000000013</v>
      </c>
      <c r="BP273" s="28">
        <f t="shared" si="762"/>
        <v>2.44</v>
      </c>
    </row>
    <row r="274" spans="1:68" outlineLevel="2">
      <c r="A274" s="29">
        <v>1498</v>
      </c>
      <c r="B274" s="30">
        <v>691013861</v>
      </c>
      <c r="C274" s="31">
        <v>8729590</v>
      </c>
      <c r="D274" s="32" t="s">
        <v>176</v>
      </c>
      <c r="E274" s="33">
        <v>3146</v>
      </c>
      <c r="F274" s="33" t="s">
        <v>136</v>
      </c>
      <c r="G274" s="33" t="s">
        <v>46</v>
      </c>
      <c r="H274" s="34">
        <v>9721431</v>
      </c>
      <c r="I274" s="34">
        <v>6722535</v>
      </c>
      <c r="J274" s="34">
        <v>430827</v>
      </c>
      <c r="K274" s="34">
        <v>0</v>
      </c>
      <c r="L274" s="34">
        <v>54000</v>
      </c>
      <c r="M274" s="34">
        <v>2436088</v>
      </c>
      <c r="N274" s="34">
        <v>71534</v>
      </c>
      <c r="O274" s="34">
        <v>6447</v>
      </c>
      <c r="P274" s="35">
        <v>11.39</v>
      </c>
      <c r="Q274" s="35">
        <v>10.3</v>
      </c>
      <c r="R274" s="35">
        <v>1.0899999999999999</v>
      </c>
      <c r="S274" s="19">
        <f>[1]OON!AW274</f>
        <v>0</v>
      </c>
      <c r="T274" s="52"/>
      <c r="U274" s="52"/>
      <c r="V274" s="52"/>
      <c r="W274" s="52"/>
      <c r="X274" s="52"/>
      <c r="Y274" s="52"/>
      <c r="Z274" s="34">
        <f>SUM(S274:Y274)</f>
        <v>0</v>
      </c>
      <c r="AA274" s="19">
        <f>[1]OON!AX274*-1</f>
        <v>0</v>
      </c>
      <c r="AB274" s="52"/>
      <c r="AC274" s="52"/>
      <c r="AD274" s="52"/>
      <c r="AE274" s="34">
        <f>SUM(AA274:AD274)</f>
        <v>0</v>
      </c>
      <c r="AF274" s="19"/>
      <c r="AG274" s="19">
        <f>[1]OON!AW274</f>
        <v>0</v>
      </c>
      <c r="AH274" s="19">
        <f>[1]OON!AR274</f>
        <v>0</v>
      </c>
      <c r="AI274" s="34">
        <f>SUM(AF274:AH274)</f>
        <v>0</v>
      </c>
      <c r="AJ274" s="19">
        <f>[1]OON!AX274</f>
        <v>0</v>
      </c>
      <c r="AK274" s="19"/>
      <c r="AL274" s="34">
        <f>SUM(AJ274:AK274)</f>
        <v>0</v>
      </c>
      <c r="AM274" s="34">
        <f>Z274+AE274+AI274+AL274</f>
        <v>0</v>
      </c>
      <c r="AN274" s="19">
        <f t="shared" ref="AN274:AN277" si="763">ROUND((Z274+AE274+AF274+AG274+AJ274)*33.8%,0)</f>
        <v>0</v>
      </c>
      <c r="AO274" s="34">
        <f>ROUND((Z274+AE274)*1%,0)</f>
        <v>0</v>
      </c>
      <c r="AP274" s="52"/>
      <c r="AQ274" s="52"/>
      <c r="AR274" s="52"/>
      <c r="AS274" s="34">
        <f>AP274+AQ274+AR274</f>
        <v>0</v>
      </c>
      <c r="AT274" s="20">
        <f>[1]OON!BB274</f>
        <v>0</v>
      </c>
      <c r="AU274" s="20">
        <f>[1]OON!BC274</f>
        <v>0</v>
      </c>
      <c r="AV274" s="35"/>
      <c r="AW274" s="35"/>
      <c r="AX274" s="35"/>
      <c r="AY274" s="35"/>
      <c r="AZ274" s="35"/>
      <c r="BA274" s="35"/>
      <c r="BB274" s="35"/>
      <c r="BC274" s="35">
        <f>AT274+AV274+AW274+AZ274+BB274+AX274</f>
        <v>0</v>
      </c>
      <c r="BD274" s="35">
        <f>AU274+BA274+AY274</f>
        <v>0</v>
      </c>
      <c r="BE274" s="35">
        <f>BC274+BD274</f>
        <v>0</v>
      </c>
      <c r="BF274" s="19">
        <f t="shared" ref="BF274:BF277" si="764">BG274+BH274+BI274+BJ274+BK274+BL274+BM274</f>
        <v>9721431</v>
      </c>
      <c r="BG274" s="19">
        <f t="shared" ref="BG274:BG277" si="765">I274+Z274</f>
        <v>6722535</v>
      </c>
      <c r="BH274" s="19">
        <f t="shared" ref="BH274:BH277" si="766">J274+AE274</f>
        <v>430827</v>
      </c>
      <c r="BI274" s="19">
        <f t="shared" ref="BI274:BI277" si="767">K274+AI274</f>
        <v>0</v>
      </c>
      <c r="BJ274" s="19">
        <f t="shared" ref="BJ274:BJ277" si="768">L274+AL274</f>
        <v>54000</v>
      </c>
      <c r="BK274" s="19">
        <f t="shared" ref="BK274:BL277" si="769">M274+AN274</f>
        <v>2436088</v>
      </c>
      <c r="BL274" s="19">
        <f t="shared" si="769"/>
        <v>71534</v>
      </c>
      <c r="BM274" s="20">
        <f t="shared" ref="BM274:BM277" si="770">O274+AS274</f>
        <v>6447</v>
      </c>
      <c r="BN274" s="20">
        <f t="shared" ref="BN274:BN277" si="771">BO274+BP274</f>
        <v>11.39</v>
      </c>
      <c r="BO274" s="20">
        <f t="shared" ref="BO274:BP277" si="772">Q274+BC274</f>
        <v>10.3</v>
      </c>
      <c r="BP274" s="20">
        <f t="shared" si="772"/>
        <v>1.0899999999999999</v>
      </c>
    </row>
    <row r="275" spans="1:68" outlineLevel="2">
      <c r="A275" s="16">
        <v>1498</v>
      </c>
      <c r="B275" s="13">
        <v>691013861</v>
      </c>
      <c r="C275" s="17">
        <v>8729590</v>
      </c>
      <c r="D275" s="18" t="s">
        <v>176</v>
      </c>
      <c r="E275" s="13">
        <v>3146</v>
      </c>
      <c r="F275" s="13" t="s">
        <v>136</v>
      </c>
      <c r="G275" s="17" t="s">
        <v>46</v>
      </c>
      <c r="H275" s="19">
        <v>1467269</v>
      </c>
      <c r="I275" s="19">
        <v>1014585</v>
      </c>
      <c r="J275" s="19">
        <v>73171</v>
      </c>
      <c r="K275" s="19">
        <v>0</v>
      </c>
      <c r="L275" s="19">
        <v>0</v>
      </c>
      <c r="M275" s="19">
        <v>367662</v>
      </c>
      <c r="N275" s="19">
        <v>10878</v>
      </c>
      <c r="O275" s="19">
        <v>973</v>
      </c>
      <c r="P275" s="20">
        <v>1.74</v>
      </c>
      <c r="Q275" s="20">
        <v>1.55</v>
      </c>
      <c r="R275" s="20">
        <v>0.19</v>
      </c>
      <c r="S275" s="19">
        <f>[1]OON!AW275</f>
        <v>0</v>
      </c>
      <c r="T275" s="50"/>
      <c r="U275" s="50"/>
      <c r="V275" s="50"/>
      <c r="W275" s="50"/>
      <c r="X275" s="50"/>
      <c r="Y275" s="50"/>
      <c r="Z275" s="19">
        <f>SUM(S275:Y275)</f>
        <v>0</v>
      </c>
      <c r="AA275" s="19">
        <f>[1]OON!AX275*-1</f>
        <v>0</v>
      </c>
      <c r="AB275" s="50"/>
      <c r="AC275" s="50"/>
      <c r="AD275" s="50"/>
      <c r="AE275" s="19">
        <f>SUM(AA275:AD275)</f>
        <v>0</v>
      </c>
      <c r="AF275" s="19"/>
      <c r="AG275" s="19">
        <f>[1]OON!AW275</f>
        <v>0</v>
      </c>
      <c r="AH275" s="19">
        <f>[1]OON!AR275</f>
        <v>0</v>
      </c>
      <c r="AI275" s="19">
        <f>SUM(AF275:AH275)</f>
        <v>0</v>
      </c>
      <c r="AJ275" s="19">
        <f>[1]OON!AX275</f>
        <v>0</v>
      </c>
      <c r="AK275" s="19"/>
      <c r="AL275" s="19">
        <f>SUM(AJ275:AK275)</f>
        <v>0</v>
      </c>
      <c r="AM275" s="19">
        <f>Z275+AE275+AI275+AL275</f>
        <v>0</v>
      </c>
      <c r="AN275" s="19">
        <f t="shared" si="763"/>
        <v>0</v>
      </c>
      <c r="AO275" s="19">
        <f>ROUND((Z275+AE275)*1%,0)</f>
        <v>0</v>
      </c>
      <c r="AP275" s="50"/>
      <c r="AQ275" s="50"/>
      <c r="AR275" s="50"/>
      <c r="AS275" s="19">
        <f>AP275+AQ275+AR275</f>
        <v>0</v>
      </c>
      <c r="AT275" s="20">
        <f>[1]OON!BB275</f>
        <v>0</v>
      </c>
      <c r="AU275" s="20">
        <f>[1]OON!BC275</f>
        <v>0</v>
      </c>
      <c r="AV275" s="20"/>
      <c r="AW275" s="20"/>
      <c r="AX275" s="20"/>
      <c r="AY275" s="20"/>
      <c r="AZ275" s="20"/>
      <c r="BA275" s="20"/>
      <c r="BB275" s="20"/>
      <c r="BC275" s="20">
        <f>AT275+AV275+AW275+AZ275+BB275+AX275</f>
        <v>0</v>
      </c>
      <c r="BD275" s="20">
        <f>AU275+BA275+AY275</f>
        <v>0</v>
      </c>
      <c r="BE275" s="20">
        <f>BC275+BD275</f>
        <v>0</v>
      </c>
      <c r="BF275" s="19">
        <f t="shared" si="764"/>
        <v>1467269</v>
      </c>
      <c r="BG275" s="19">
        <f t="shared" si="765"/>
        <v>1014585</v>
      </c>
      <c r="BH275" s="19">
        <f t="shared" si="766"/>
        <v>73171</v>
      </c>
      <c r="BI275" s="19">
        <f t="shared" si="767"/>
        <v>0</v>
      </c>
      <c r="BJ275" s="19">
        <f t="shared" si="768"/>
        <v>0</v>
      </c>
      <c r="BK275" s="19">
        <f t="shared" si="769"/>
        <v>367662</v>
      </c>
      <c r="BL275" s="19">
        <f t="shared" si="769"/>
        <v>10878</v>
      </c>
      <c r="BM275" s="20">
        <f t="shared" si="770"/>
        <v>973</v>
      </c>
      <c r="BN275" s="20">
        <f t="shared" si="771"/>
        <v>1.74</v>
      </c>
      <c r="BO275" s="20">
        <f t="shared" si="772"/>
        <v>1.55</v>
      </c>
      <c r="BP275" s="20">
        <f t="shared" si="772"/>
        <v>0.19</v>
      </c>
    </row>
    <row r="276" spans="1:68" outlineLevel="2">
      <c r="A276" s="16">
        <v>1498</v>
      </c>
      <c r="B276" s="13">
        <v>691013861</v>
      </c>
      <c r="C276" s="17">
        <v>8729590</v>
      </c>
      <c r="D276" s="18" t="s">
        <v>176</v>
      </c>
      <c r="E276" s="13">
        <v>3146</v>
      </c>
      <c r="F276" s="13" t="s">
        <v>136</v>
      </c>
      <c r="G276" s="13" t="s">
        <v>46</v>
      </c>
      <c r="H276" s="19">
        <v>2121732</v>
      </c>
      <c r="I276" s="19">
        <v>1467133</v>
      </c>
      <c r="J276" s="19">
        <v>105809</v>
      </c>
      <c r="K276" s="19">
        <v>0</v>
      </c>
      <c r="L276" s="19">
        <v>0</v>
      </c>
      <c r="M276" s="19">
        <v>531654</v>
      </c>
      <c r="N276" s="19">
        <v>15729</v>
      </c>
      <c r="O276" s="19">
        <v>1407</v>
      </c>
      <c r="P276" s="20">
        <v>2.52</v>
      </c>
      <c r="Q276" s="20">
        <v>2.25</v>
      </c>
      <c r="R276" s="20">
        <v>0.27</v>
      </c>
      <c r="S276" s="19">
        <f>[1]OON!AW276</f>
        <v>0</v>
      </c>
      <c r="T276" s="19"/>
      <c r="U276" s="19"/>
      <c r="V276" s="19"/>
      <c r="W276" s="19"/>
      <c r="X276" s="19"/>
      <c r="Y276" s="19"/>
      <c r="Z276" s="19">
        <f>SUM(S276:Y276)</f>
        <v>0</v>
      </c>
      <c r="AA276" s="19">
        <f>[1]OON!AX276*-1</f>
        <v>0</v>
      </c>
      <c r="AB276" s="19"/>
      <c r="AC276" s="19"/>
      <c r="AD276" s="19"/>
      <c r="AE276" s="19">
        <f>SUM(AA276:AD276)</f>
        <v>0</v>
      </c>
      <c r="AF276" s="19"/>
      <c r="AG276" s="19">
        <f>[1]OON!AW276</f>
        <v>0</v>
      </c>
      <c r="AH276" s="19">
        <f>[1]OON!AR276</f>
        <v>0</v>
      </c>
      <c r="AI276" s="19">
        <f>SUM(AF276:AH276)</f>
        <v>0</v>
      </c>
      <c r="AJ276" s="19">
        <f>[1]OON!AX276</f>
        <v>0</v>
      </c>
      <c r="AK276" s="19"/>
      <c r="AL276" s="19">
        <f>SUM(AJ276:AK276)</f>
        <v>0</v>
      </c>
      <c r="AM276" s="19">
        <f>Z276+AE276+AI276+AL276</f>
        <v>0</v>
      </c>
      <c r="AN276" s="19">
        <f t="shared" si="763"/>
        <v>0</v>
      </c>
      <c r="AO276" s="19">
        <f>ROUND((Z276+AE276)*1%,0)</f>
        <v>0</v>
      </c>
      <c r="AP276" s="19"/>
      <c r="AQ276" s="19"/>
      <c r="AR276" s="19"/>
      <c r="AS276" s="19">
        <f>AP276+AQ276+AR276</f>
        <v>0</v>
      </c>
      <c r="AT276" s="20">
        <f>[1]OON!BB276</f>
        <v>0</v>
      </c>
      <c r="AU276" s="20">
        <f>[1]OON!BC276</f>
        <v>0</v>
      </c>
      <c r="AV276" s="20"/>
      <c r="AW276" s="20"/>
      <c r="AX276" s="20"/>
      <c r="AY276" s="20"/>
      <c r="AZ276" s="20"/>
      <c r="BA276" s="20"/>
      <c r="BB276" s="20"/>
      <c r="BC276" s="20">
        <f>AT276+AV276+AW276+AZ276+BB276+AX276</f>
        <v>0</v>
      </c>
      <c r="BD276" s="20">
        <f>AU276+BA276+AY276</f>
        <v>0</v>
      </c>
      <c r="BE276" s="20">
        <f>BC276+BD276</f>
        <v>0</v>
      </c>
      <c r="BF276" s="19">
        <f t="shared" si="764"/>
        <v>2121732</v>
      </c>
      <c r="BG276" s="19">
        <f t="shared" si="765"/>
        <v>1467133</v>
      </c>
      <c r="BH276" s="19">
        <f t="shared" si="766"/>
        <v>105809</v>
      </c>
      <c r="BI276" s="19">
        <f t="shared" si="767"/>
        <v>0</v>
      </c>
      <c r="BJ276" s="19">
        <f t="shared" si="768"/>
        <v>0</v>
      </c>
      <c r="BK276" s="19">
        <f t="shared" si="769"/>
        <v>531654</v>
      </c>
      <c r="BL276" s="19">
        <f t="shared" si="769"/>
        <v>15729</v>
      </c>
      <c r="BM276" s="20">
        <f t="shared" si="770"/>
        <v>1407</v>
      </c>
      <c r="BN276" s="20">
        <f t="shared" si="771"/>
        <v>2.52</v>
      </c>
      <c r="BO276" s="20">
        <f t="shared" si="772"/>
        <v>2.25</v>
      </c>
      <c r="BP276" s="20">
        <f t="shared" si="772"/>
        <v>0.27</v>
      </c>
    </row>
    <row r="277" spans="1:68" outlineLevel="2">
      <c r="A277" s="16">
        <v>1498</v>
      </c>
      <c r="B277" s="13">
        <v>691013861</v>
      </c>
      <c r="C277" s="17">
        <v>8729590</v>
      </c>
      <c r="D277" s="18" t="s">
        <v>176</v>
      </c>
      <c r="E277" s="21">
        <v>3146</v>
      </c>
      <c r="F277" s="21" t="s">
        <v>45</v>
      </c>
      <c r="G277" s="21" t="s">
        <v>46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20">
        <v>0</v>
      </c>
      <c r="Q277" s="20">
        <v>0</v>
      </c>
      <c r="R277" s="20">
        <v>0</v>
      </c>
      <c r="S277" s="19">
        <f>[1]OON!AW277</f>
        <v>0</v>
      </c>
      <c r="T277" s="50"/>
      <c r="U277" s="50"/>
      <c r="V277" s="50"/>
      <c r="W277" s="50"/>
      <c r="X277" s="50"/>
      <c r="Y277" s="50"/>
      <c r="Z277" s="19">
        <f>SUM(S277:Y277)</f>
        <v>0</v>
      </c>
      <c r="AA277" s="19">
        <f>[1]OON!AX277*-1</f>
        <v>0</v>
      </c>
      <c r="AB277" s="50"/>
      <c r="AC277" s="50"/>
      <c r="AD277" s="50"/>
      <c r="AE277" s="19">
        <f>SUM(AA277:AD277)</f>
        <v>0</v>
      </c>
      <c r="AF277" s="19"/>
      <c r="AG277" s="19">
        <f>[1]OON!AW277</f>
        <v>0</v>
      </c>
      <c r="AH277" s="19">
        <f>[1]OON!AR277</f>
        <v>0</v>
      </c>
      <c r="AI277" s="19">
        <f>SUM(AF277:AH277)</f>
        <v>0</v>
      </c>
      <c r="AJ277" s="19">
        <f>[1]OON!AX277</f>
        <v>0</v>
      </c>
      <c r="AK277" s="19"/>
      <c r="AL277" s="19">
        <f>SUM(AJ277:AK277)</f>
        <v>0</v>
      </c>
      <c r="AM277" s="19">
        <f>Z277+AE277+AI277+AL277</f>
        <v>0</v>
      </c>
      <c r="AN277" s="19">
        <f t="shared" si="763"/>
        <v>0</v>
      </c>
      <c r="AO277" s="19">
        <f>ROUND((Z277+AE277)*1%,0)</f>
        <v>0</v>
      </c>
      <c r="AP277" s="50"/>
      <c r="AQ277" s="50"/>
      <c r="AR277" s="50"/>
      <c r="AS277" s="19">
        <f>AP277+AQ277+AR277</f>
        <v>0</v>
      </c>
      <c r="AT277" s="20"/>
      <c r="AU277" s="20"/>
      <c r="AV277" s="20"/>
      <c r="AW277" s="20"/>
      <c r="AX277" s="20"/>
      <c r="AY277" s="20"/>
      <c r="AZ277" s="20"/>
      <c r="BA277" s="20"/>
      <c r="BB277" s="20"/>
      <c r="BC277" s="20">
        <f>AT277+AV277+AW277+AZ277+BB277+AX277</f>
        <v>0</v>
      </c>
      <c r="BD277" s="20">
        <f>AU277+BA277+AY277</f>
        <v>0</v>
      </c>
      <c r="BE277" s="20">
        <f>BC277+BD277</f>
        <v>0</v>
      </c>
      <c r="BF277" s="19">
        <f t="shared" si="764"/>
        <v>0</v>
      </c>
      <c r="BG277" s="19">
        <f t="shared" si="765"/>
        <v>0</v>
      </c>
      <c r="BH277" s="19">
        <f t="shared" si="766"/>
        <v>0</v>
      </c>
      <c r="BI277" s="19">
        <f t="shared" si="767"/>
        <v>0</v>
      </c>
      <c r="BJ277" s="19">
        <f t="shared" si="768"/>
        <v>0</v>
      </c>
      <c r="BK277" s="19">
        <f t="shared" si="769"/>
        <v>0</v>
      </c>
      <c r="BL277" s="19">
        <f t="shared" si="769"/>
        <v>0</v>
      </c>
      <c r="BM277" s="20">
        <f t="shared" si="770"/>
        <v>0</v>
      </c>
      <c r="BN277" s="20">
        <f t="shared" si="771"/>
        <v>0</v>
      </c>
      <c r="BO277" s="20">
        <f t="shared" si="772"/>
        <v>0</v>
      </c>
      <c r="BP277" s="20">
        <f t="shared" si="772"/>
        <v>0</v>
      </c>
    </row>
    <row r="278" spans="1:68" outlineLevel="1">
      <c r="A278" s="22"/>
      <c r="B278" s="23"/>
      <c r="C278" s="24"/>
      <c r="D278" s="25" t="s">
        <v>177</v>
      </c>
      <c r="E278" s="26"/>
      <c r="F278" s="26"/>
      <c r="G278" s="26"/>
      <c r="H278" s="27">
        <v>13310432</v>
      </c>
      <c r="I278" s="27">
        <v>9204253</v>
      </c>
      <c r="J278" s="27">
        <v>609807</v>
      </c>
      <c r="K278" s="27">
        <v>0</v>
      </c>
      <c r="L278" s="27">
        <v>54000</v>
      </c>
      <c r="M278" s="27">
        <v>3335404</v>
      </c>
      <c r="N278" s="27">
        <v>98141</v>
      </c>
      <c r="O278" s="27">
        <v>8827</v>
      </c>
      <c r="P278" s="28">
        <v>15.65</v>
      </c>
      <c r="Q278" s="28">
        <v>14.100000000000001</v>
      </c>
      <c r="R278" s="28">
        <v>1.5499999999999998</v>
      </c>
      <c r="S278" s="27">
        <f t="shared" ref="S278:AM278" si="773">SUM(S274:S277)</f>
        <v>0</v>
      </c>
      <c r="T278" s="51">
        <f t="shared" si="773"/>
        <v>0</v>
      </c>
      <c r="U278" s="51">
        <f t="shared" si="773"/>
        <v>0</v>
      </c>
      <c r="V278" s="51">
        <f t="shared" si="773"/>
        <v>0</v>
      </c>
      <c r="W278" s="51">
        <f t="shared" si="773"/>
        <v>0</v>
      </c>
      <c r="X278" s="51">
        <f t="shared" si="773"/>
        <v>0</v>
      </c>
      <c r="Y278" s="51">
        <f t="shared" si="773"/>
        <v>0</v>
      </c>
      <c r="Z278" s="27">
        <f t="shared" si="773"/>
        <v>0</v>
      </c>
      <c r="AA278" s="51">
        <f t="shared" si="773"/>
        <v>0</v>
      </c>
      <c r="AB278" s="51">
        <f t="shared" si="773"/>
        <v>0</v>
      </c>
      <c r="AC278" s="51">
        <f t="shared" si="773"/>
        <v>0</v>
      </c>
      <c r="AD278" s="51">
        <f t="shared" si="773"/>
        <v>0</v>
      </c>
      <c r="AE278" s="27">
        <f t="shared" si="773"/>
        <v>0</v>
      </c>
      <c r="AF278" s="27">
        <f t="shared" si="773"/>
        <v>0</v>
      </c>
      <c r="AG278" s="27">
        <f t="shared" si="773"/>
        <v>0</v>
      </c>
      <c r="AH278" s="27">
        <f t="shared" si="773"/>
        <v>0</v>
      </c>
      <c r="AI278" s="27">
        <f t="shared" si="773"/>
        <v>0</v>
      </c>
      <c r="AJ278" s="27">
        <f t="shared" si="773"/>
        <v>0</v>
      </c>
      <c r="AK278" s="27">
        <f t="shared" si="773"/>
        <v>0</v>
      </c>
      <c r="AL278" s="27">
        <f t="shared" si="773"/>
        <v>0</v>
      </c>
      <c r="AM278" s="27">
        <f t="shared" si="773"/>
        <v>0</v>
      </c>
      <c r="AN278" s="27">
        <f t="shared" ref="AN278:BP278" si="774">SUM(AN274:AN277)</f>
        <v>0</v>
      </c>
      <c r="AO278" s="27">
        <f t="shared" si="774"/>
        <v>0</v>
      </c>
      <c r="AP278" s="51">
        <f t="shared" si="774"/>
        <v>0</v>
      </c>
      <c r="AQ278" s="51">
        <f t="shared" si="774"/>
        <v>0</v>
      </c>
      <c r="AR278" s="51">
        <f t="shared" si="774"/>
        <v>0</v>
      </c>
      <c r="AS278" s="27">
        <f t="shared" si="774"/>
        <v>0</v>
      </c>
      <c r="AT278" s="28">
        <f t="shared" si="774"/>
        <v>0</v>
      </c>
      <c r="AU278" s="28">
        <f t="shared" si="774"/>
        <v>0</v>
      </c>
      <c r="AV278" s="28">
        <f t="shared" si="774"/>
        <v>0</v>
      </c>
      <c r="AW278" s="28">
        <f t="shared" si="774"/>
        <v>0</v>
      </c>
      <c r="AX278" s="28">
        <f t="shared" si="774"/>
        <v>0</v>
      </c>
      <c r="AY278" s="28">
        <f t="shared" si="774"/>
        <v>0</v>
      </c>
      <c r="AZ278" s="28">
        <f t="shared" si="774"/>
        <v>0</v>
      </c>
      <c r="BA278" s="28">
        <f t="shared" si="774"/>
        <v>0</v>
      </c>
      <c r="BB278" s="28">
        <f t="shared" si="774"/>
        <v>0</v>
      </c>
      <c r="BC278" s="28">
        <f t="shared" si="774"/>
        <v>0</v>
      </c>
      <c r="BD278" s="28">
        <f t="shared" si="774"/>
        <v>0</v>
      </c>
      <c r="BE278" s="28">
        <f t="shared" si="774"/>
        <v>0</v>
      </c>
      <c r="BF278" s="27">
        <f t="shared" si="774"/>
        <v>13310432</v>
      </c>
      <c r="BG278" s="27">
        <f t="shared" si="774"/>
        <v>9204253</v>
      </c>
      <c r="BH278" s="27">
        <f t="shared" si="774"/>
        <v>609807</v>
      </c>
      <c r="BI278" s="27">
        <f t="shared" si="774"/>
        <v>0</v>
      </c>
      <c r="BJ278" s="27">
        <f t="shared" si="774"/>
        <v>54000</v>
      </c>
      <c r="BK278" s="27">
        <f t="shared" si="774"/>
        <v>3335404</v>
      </c>
      <c r="BL278" s="28">
        <f t="shared" si="774"/>
        <v>98141</v>
      </c>
      <c r="BM278" s="28">
        <f t="shared" si="774"/>
        <v>8827</v>
      </c>
      <c r="BN278" s="28">
        <f t="shared" si="774"/>
        <v>15.65</v>
      </c>
      <c r="BO278" s="28">
        <f t="shared" si="774"/>
        <v>14.100000000000001</v>
      </c>
      <c r="BP278" s="28">
        <f t="shared" si="774"/>
        <v>1.5499999999999998</v>
      </c>
    </row>
    <row r="279" spans="1:68">
      <c r="A279" s="22"/>
      <c r="B279" s="23"/>
      <c r="C279" s="24"/>
      <c r="D279" s="25" t="s">
        <v>178</v>
      </c>
      <c r="E279" s="26"/>
      <c r="F279" s="26"/>
      <c r="G279" s="26"/>
      <c r="H279" s="27">
        <v>2200382491</v>
      </c>
      <c r="I279" s="27">
        <v>1441744333</v>
      </c>
      <c r="J279" s="27">
        <v>163476777</v>
      </c>
      <c r="K279" s="27">
        <v>8571766</v>
      </c>
      <c r="L279" s="27">
        <v>6159720</v>
      </c>
      <c r="M279" s="27">
        <v>547543975</v>
      </c>
      <c r="N279" s="27">
        <v>16052215</v>
      </c>
      <c r="O279" s="27">
        <v>16833705</v>
      </c>
      <c r="P279" s="28">
        <v>2578.9237999999996</v>
      </c>
      <c r="Q279" s="28">
        <v>2120.1589000000008</v>
      </c>
      <c r="R279" s="28">
        <v>458.76490000000013</v>
      </c>
      <c r="S279" s="27">
        <f t="shared" ref="S279:BP279" si="775">S278+S273+S269+S266+S263+S260+S256+S253+S249+S245+S241+S237+S233+S226+S218+S211+S204+S199+S195+S186+S174+S162+S156+S149+S143+S137+S134+S130+S127+S124+S119+S114+S109+S104+S99+S91+S86+S81+S77+S72+S66+S62+S59+S54+S51+S47+S44+S41+S37+S34+S30+S26+S23+S20+S17+S14+S10</f>
        <v>-22886</v>
      </c>
      <c r="T279" s="27">
        <f t="shared" si="775"/>
        <v>0</v>
      </c>
      <c r="U279" s="27">
        <f t="shared" si="775"/>
        <v>-216301</v>
      </c>
      <c r="V279" s="27">
        <f t="shared" si="775"/>
        <v>0</v>
      </c>
      <c r="W279" s="27">
        <f t="shared" si="775"/>
        <v>0</v>
      </c>
      <c r="X279" s="27">
        <f t="shared" si="775"/>
        <v>0</v>
      </c>
      <c r="Y279" s="27">
        <f t="shared" si="775"/>
        <v>0</v>
      </c>
      <c r="Z279" s="27">
        <f t="shared" si="775"/>
        <v>-239187</v>
      </c>
      <c r="AA279" s="27">
        <f t="shared" si="775"/>
        <v>0</v>
      </c>
      <c r="AB279" s="27">
        <f t="shared" si="775"/>
        <v>0</v>
      </c>
      <c r="AC279" s="27">
        <f t="shared" si="775"/>
        <v>0</v>
      </c>
      <c r="AD279" s="27">
        <f t="shared" si="775"/>
        <v>0</v>
      </c>
      <c r="AE279" s="27">
        <f t="shared" si="775"/>
        <v>0</v>
      </c>
      <c r="AF279" s="27">
        <f t="shared" si="775"/>
        <v>0</v>
      </c>
      <c r="AG279" s="27">
        <f t="shared" si="775"/>
        <v>0</v>
      </c>
      <c r="AH279" s="27">
        <f t="shared" si="775"/>
        <v>158039</v>
      </c>
      <c r="AI279" s="27">
        <f t="shared" si="775"/>
        <v>158039</v>
      </c>
      <c r="AJ279" s="27">
        <f t="shared" si="775"/>
        <v>0</v>
      </c>
      <c r="AK279" s="27">
        <f t="shared" si="775"/>
        <v>0</v>
      </c>
      <c r="AL279" s="27">
        <f t="shared" si="775"/>
        <v>0</v>
      </c>
      <c r="AM279" s="27">
        <f t="shared" si="775"/>
        <v>-81148</v>
      </c>
      <c r="AN279" s="27">
        <f t="shared" si="775"/>
        <v>-80845</v>
      </c>
      <c r="AO279" s="27">
        <f t="shared" si="775"/>
        <v>-2392</v>
      </c>
      <c r="AP279" s="27">
        <f t="shared" si="775"/>
        <v>0</v>
      </c>
      <c r="AQ279" s="27">
        <f t="shared" si="775"/>
        <v>0</v>
      </c>
      <c r="AR279" s="27">
        <f t="shared" si="775"/>
        <v>0</v>
      </c>
      <c r="AS279" s="27">
        <f t="shared" si="775"/>
        <v>0</v>
      </c>
      <c r="AT279" s="28">
        <f t="shared" si="775"/>
        <v>0</v>
      </c>
      <c r="AU279" s="28">
        <f t="shared" si="775"/>
        <v>0</v>
      </c>
      <c r="AV279" s="28">
        <f t="shared" si="775"/>
        <v>0</v>
      </c>
      <c r="AW279" s="28">
        <f t="shared" si="775"/>
        <v>-0.57999999999999996</v>
      </c>
      <c r="AX279" s="28">
        <f t="shared" si="775"/>
        <v>0</v>
      </c>
      <c r="AY279" s="28">
        <f t="shared" si="775"/>
        <v>0</v>
      </c>
      <c r="AZ279" s="28">
        <f t="shared" si="775"/>
        <v>0</v>
      </c>
      <c r="BA279" s="28">
        <f t="shared" si="775"/>
        <v>0</v>
      </c>
      <c r="BB279" s="28">
        <f t="shared" si="775"/>
        <v>0</v>
      </c>
      <c r="BC279" s="28">
        <f t="shared" si="775"/>
        <v>-0.57999999999999996</v>
      </c>
      <c r="BD279" s="28">
        <f t="shared" si="775"/>
        <v>0</v>
      </c>
      <c r="BE279" s="28">
        <f t="shared" si="775"/>
        <v>-0.57999999999999996</v>
      </c>
      <c r="BF279" s="27">
        <f t="shared" si="775"/>
        <v>2200218106</v>
      </c>
      <c r="BG279" s="27">
        <f t="shared" si="775"/>
        <v>1441505146</v>
      </c>
      <c r="BH279" s="27">
        <f t="shared" si="775"/>
        <v>163476777</v>
      </c>
      <c r="BI279" s="27">
        <f t="shared" si="775"/>
        <v>8729805</v>
      </c>
      <c r="BJ279" s="27">
        <f t="shared" si="775"/>
        <v>6159720</v>
      </c>
      <c r="BK279" s="27">
        <f t="shared" si="775"/>
        <v>547463130</v>
      </c>
      <c r="BL279" s="27">
        <f t="shared" si="775"/>
        <v>16049823</v>
      </c>
      <c r="BM279" s="27">
        <f t="shared" si="775"/>
        <v>16833705</v>
      </c>
      <c r="BN279" s="28">
        <f t="shared" si="775"/>
        <v>2578.3437999999996</v>
      </c>
      <c r="BO279" s="28">
        <f t="shared" si="775"/>
        <v>2119.5789000000009</v>
      </c>
      <c r="BP279" s="28">
        <f t="shared" si="775"/>
        <v>458.76490000000013</v>
      </c>
    </row>
    <row r="280" spans="1:68">
      <c r="A280" s="1"/>
      <c r="B280" s="1"/>
      <c r="C280" s="1"/>
      <c r="D280" s="1"/>
      <c r="E280" s="2"/>
      <c r="F280" s="1"/>
      <c r="G280" s="1"/>
      <c r="H280" s="3"/>
      <c r="I280" s="1"/>
      <c r="J280" s="1"/>
      <c r="K280" s="1"/>
      <c r="L280" s="36"/>
      <c r="M280" s="1"/>
      <c r="N280" s="1"/>
      <c r="O280" s="1"/>
      <c r="P280" s="3"/>
      <c r="Q280" s="3"/>
      <c r="R280" s="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36"/>
      <c r="AK280" s="1"/>
      <c r="AL280" s="36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3"/>
      <c r="BG280" s="1"/>
      <c r="BH280" s="36"/>
      <c r="BI280" s="1"/>
      <c r="BJ280" s="1"/>
      <c r="BK280" s="1"/>
      <c r="BL280" s="3"/>
      <c r="BM280" s="3"/>
      <c r="BN280" s="3"/>
    </row>
    <row r="281" spans="1:68"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7"/>
      <c r="BG281" s="37"/>
      <c r="BH281" s="37"/>
      <c r="BI281" s="37"/>
      <c r="BJ281" s="37"/>
      <c r="BK281" s="37"/>
      <c r="BL281" s="37"/>
      <c r="BM281" s="37"/>
      <c r="BN281" s="37"/>
    </row>
    <row r="283" spans="1:68">
      <c r="G283" s="39" t="s">
        <v>29</v>
      </c>
      <c r="H283" s="40">
        <f>SUM(H284:H301)</f>
        <v>2200382491</v>
      </c>
      <c r="I283" s="40">
        <f>SUM(I284:I301)</f>
        <v>1441744333</v>
      </c>
      <c r="J283" s="40">
        <f t="shared" ref="J283:AD283" si="776">SUM(J284:J301)</f>
        <v>163476777</v>
      </c>
      <c r="K283" s="40">
        <f t="shared" si="776"/>
        <v>8571766</v>
      </c>
      <c r="L283" s="40">
        <f t="shared" si="776"/>
        <v>6159720</v>
      </c>
      <c r="M283" s="40">
        <f t="shared" si="776"/>
        <v>547543975</v>
      </c>
      <c r="N283" s="40">
        <f t="shared" si="776"/>
        <v>16052215</v>
      </c>
      <c r="O283" s="40">
        <f t="shared" si="776"/>
        <v>16833705</v>
      </c>
      <c r="P283" s="40">
        <f t="shared" si="776"/>
        <v>2578.9238000000005</v>
      </c>
      <c r="Q283" s="40">
        <f t="shared" si="776"/>
        <v>2120.1588999999999</v>
      </c>
      <c r="R283" s="40">
        <f t="shared" si="776"/>
        <v>458.76490000000007</v>
      </c>
      <c r="S283" s="40">
        <f t="shared" si="776"/>
        <v>-22886</v>
      </c>
      <c r="T283" s="40">
        <f t="shared" si="776"/>
        <v>0</v>
      </c>
      <c r="U283" s="40">
        <f t="shared" si="776"/>
        <v>-216301</v>
      </c>
      <c r="V283" s="40">
        <f t="shared" si="776"/>
        <v>0</v>
      </c>
      <c r="W283" s="40">
        <f t="shared" si="776"/>
        <v>0</v>
      </c>
      <c r="X283" s="40">
        <f t="shared" si="776"/>
        <v>0</v>
      </c>
      <c r="Y283" s="40">
        <f t="shared" si="776"/>
        <v>0</v>
      </c>
      <c r="Z283" s="40">
        <f t="shared" si="776"/>
        <v>-239187</v>
      </c>
      <c r="AA283" s="40">
        <f t="shared" si="776"/>
        <v>0</v>
      </c>
      <c r="AB283" s="40">
        <f t="shared" si="776"/>
        <v>0</v>
      </c>
      <c r="AC283" s="40">
        <f t="shared" si="776"/>
        <v>0</v>
      </c>
      <c r="AD283" s="40">
        <f t="shared" si="776"/>
        <v>0</v>
      </c>
      <c r="AE283" s="40">
        <f>SUM(AE284:AE301)</f>
        <v>0</v>
      </c>
      <c r="AF283" s="40">
        <f>SUM(AF284:AF301)</f>
        <v>0</v>
      </c>
      <c r="AG283" s="40">
        <f>SUM(AG284:AG301)</f>
        <v>0</v>
      </c>
      <c r="AH283" s="40">
        <f>SUM(AH284:AH301)</f>
        <v>158039</v>
      </c>
      <c r="AI283" s="40">
        <f t="shared" ref="AI283:BP283" si="777">SUM(AI284:AI301)</f>
        <v>158039</v>
      </c>
      <c r="AJ283" s="40">
        <f t="shared" si="777"/>
        <v>0</v>
      </c>
      <c r="AK283" s="40">
        <f t="shared" si="777"/>
        <v>0</v>
      </c>
      <c r="AL283" s="40">
        <f t="shared" si="777"/>
        <v>0</v>
      </c>
      <c r="AM283" s="40">
        <f t="shared" si="777"/>
        <v>-81148</v>
      </c>
      <c r="AN283" s="40">
        <f t="shared" si="777"/>
        <v>-80845</v>
      </c>
      <c r="AO283" s="40">
        <f t="shared" si="777"/>
        <v>-2392</v>
      </c>
      <c r="AP283" s="40">
        <f t="shared" si="777"/>
        <v>0</v>
      </c>
      <c r="AQ283" s="40">
        <f t="shared" si="777"/>
        <v>0</v>
      </c>
      <c r="AR283" s="40">
        <f t="shared" si="777"/>
        <v>0</v>
      </c>
      <c r="AS283" s="40">
        <f t="shared" si="777"/>
        <v>0</v>
      </c>
      <c r="AT283" s="40">
        <f t="shared" si="777"/>
        <v>0</v>
      </c>
      <c r="AU283" s="40">
        <f t="shared" si="777"/>
        <v>0</v>
      </c>
      <c r="AV283" s="40">
        <f t="shared" si="777"/>
        <v>0</v>
      </c>
      <c r="AW283" s="40">
        <f t="shared" si="777"/>
        <v>-0.57999999999999996</v>
      </c>
      <c r="AX283" s="40">
        <f t="shared" si="777"/>
        <v>0</v>
      </c>
      <c r="AY283" s="40">
        <f t="shared" si="777"/>
        <v>0</v>
      </c>
      <c r="AZ283" s="40">
        <f t="shared" si="777"/>
        <v>0</v>
      </c>
      <c r="BA283" s="40">
        <f t="shared" si="777"/>
        <v>0</v>
      </c>
      <c r="BB283" s="40">
        <f t="shared" si="777"/>
        <v>0</v>
      </c>
      <c r="BC283" s="40">
        <f t="shared" si="777"/>
        <v>-0.57999999999999996</v>
      </c>
      <c r="BD283" s="40">
        <f t="shared" si="777"/>
        <v>0</v>
      </c>
      <c r="BE283" s="40">
        <f t="shared" si="777"/>
        <v>-0.57999999999999996</v>
      </c>
      <c r="BF283" s="40">
        <f t="shared" si="777"/>
        <v>2200218106</v>
      </c>
      <c r="BG283" s="40">
        <f t="shared" si="777"/>
        <v>1441505146</v>
      </c>
      <c r="BH283" s="40">
        <f t="shared" si="777"/>
        <v>163476777</v>
      </c>
      <c r="BI283" s="40">
        <f t="shared" si="777"/>
        <v>8729805</v>
      </c>
      <c r="BJ283" s="40">
        <f t="shared" si="777"/>
        <v>6159720</v>
      </c>
      <c r="BK283" s="40">
        <f t="shared" si="777"/>
        <v>547463130</v>
      </c>
      <c r="BL283" s="40">
        <f t="shared" si="777"/>
        <v>16049823</v>
      </c>
      <c r="BM283" s="40">
        <f t="shared" si="777"/>
        <v>16833705</v>
      </c>
      <c r="BN283" s="40">
        <f t="shared" si="777"/>
        <v>2578.3438000000006</v>
      </c>
      <c r="BO283" s="40">
        <f t="shared" si="777"/>
        <v>2119.5789</v>
      </c>
      <c r="BP283" s="40">
        <f t="shared" si="777"/>
        <v>458.76490000000001</v>
      </c>
    </row>
    <row r="284" spans="1:68">
      <c r="G284" s="41">
        <v>3111</v>
      </c>
      <c r="H284" s="42">
        <f t="shared" ref="H284:BP284" si="778">SUMIF($E$7:$E$277,"=3111",H$7:H$277)</f>
        <v>1668257</v>
      </c>
      <c r="I284" s="42">
        <f t="shared" si="778"/>
        <v>1174308</v>
      </c>
      <c r="J284" s="42">
        <f t="shared" si="778"/>
        <v>59904</v>
      </c>
      <c r="K284" s="42">
        <f t="shared" si="778"/>
        <v>0</v>
      </c>
      <c r="L284" s="42">
        <f t="shared" si="778"/>
        <v>0</v>
      </c>
      <c r="M284" s="42">
        <f t="shared" si="778"/>
        <v>417164</v>
      </c>
      <c r="N284" s="42">
        <f t="shared" si="778"/>
        <v>12342</v>
      </c>
      <c r="O284" s="42">
        <f t="shared" si="778"/>
        <v>4539</v>
      </c>
      <c r="P284" s="42">
        <f t="shared" si="778"/>
        <v>2.3952</v>
      </c>
      <c r="Q284" s="42">
        <f t="shared" si="778"/>
        <v>2.1551999999999998</v>
      </c>
      <c r="R284" s="42">
        <f t="shared" si="778"/>
        <v>0.24</v>
      </c>
      <c r="S284" s="42">
        <f t="shared" si="778"/>
        <v>0</v>
      </c>
      <c r="T284" s="42">
        <f t="shared" si="778"/>
        <v>0</v>
      </c>
      <c r="U284" s="42">
        <f t="shared" si="778"/>
        <v>0</v>
      </c>
      <c r="V284" s="42">
        <f t="shared" si="778"/>
        <v>0</v>
      </c>
      <c r="W284" s="42">
        <f t="shared" si="778"/>
        <v>0</v>
      </c>
      <c r="X284" s="42">
        <f t="shared" si="778"/>
        <v>0</v>
      </c>
      <c r="Y284" s="42">
        <f t="shared" si="778"/>
        <v>0</v>
      </c>
      <c r="Z284" s="42">
        <f t="shared" si="778"/>
        <v>0</v>
      </c>
      <c r="AA284" s="42">
        <f t="shared" si="778"/>
        <v>0</v>
      </c>
      <c r="AB284" s="42">
        <f t="shared" si="778"/>
        <v>0</v>
      </c>
      <c r="AC284" s="42">
        <f t="shared" si="778"/>
        <v>0</v>
      </c>
      <c r="AD284" s="42">
        <f t="shared" si="778"/>
        <v>0</v>
      </c>
      <c r="AE284" s="42">
        <f t="shared" si="778"/>
        <v>0</v>
      </c>
      <c r="AF284" s="42">
        <f t="shared" si="778"/>
        <v>0</v>
      </c>
      <c r="AG284" s="42">
        <f t="shared" si="778"/>
        <v>0</v>
      </c>
      <c r="AH284" s="42">
        <f t="shared" si="778"/>
        <v>0</v>
      </c>
      <c r="AI284" s="42">
        <f t="shared" si="778"/>
        <v>0</v>
      </c>
      <c r="AJ284" s="42">
        <f t="shared" si="778"/>
        <v>0</v>
      </c>
      <c r="AK284" s="42">
        <f t="shared" si="778"/>
        <v>0</v>
      </c>
      <c r="AL284" s="42">
        <f t="shared" si="778"/>
        <v>0</v>
      </c>
      <c r="AM284" s="42">
        <f t="shared" si="778"/>
        <v>0</v>
      </c>
      <c r="AN284" s="42">
        <f t="shared" si="778"/>
        <v>0</v>
      </c>
      <c r="AO284" s="42">
        <f t="shared" si="778"/>
        <v>0</v>
      </c>
      <c r="AP284" s="42">
        <f t="shared" si="778"/>
        <v>0</v>
      </c>
      <c r="AQ284" s="42">
        <f t="shared" si="778"/>
        <v>0</v>
      </c>
      <c r="AR284" s="42">
        <f t="shared" si="778"/>
        <v>0</v>
      </c>
      <c r="AS284" s="42">
        <f t="shared" si="778"/>
        <v>0</v>
      </c>
      <c r="AT284" s="42">
        <f t="shared" si="778"/>
        <v>0</v>
      </c>
      <c r="AU284" s="42">
        <f t="shared" si="778"/>
        <v>0</v>
      </c>
      <c r="AV284" s="42">
        <f t="shared" si="778"/>
        <v>0</v>
      </c>
      <c r="AW284" s="42">
        <f t="shared" si="778"/>
        <v>0</v>
      </c>
      <c r="AX284" s="42">
        <f t="shared" si="778"/>
        <v>0</v>
      </c>
      <c r="AY284" s="42">
        <f t="shared" si="778"/>
        <v>0</v>
      </c>
      <c r="AZ284" s="42">
        <f t="shared" si="778"/>
        <v>0</v>
      </c>
      <c r="BA284" s="42">
        <f t="shared" si="778"/>
        <v>0</v>
      </c>
      <c r="BB284" s="42">
        <f t="shared" si="778"/>
        <v>0</v>
      </c>
      <c r="BC284" s="42">
        <f t="shared" si="778"/>
        <v>0</v>
      </c>
      <c r="BD284" s="42">
        <f t="shared" si="778"/>
        <v>0</v>
      </c>
      <c r="BE284" s="42">
        <f t="shared" si="778"/>
        <v>0</v>
      </c>
      <c r="BF284" s="42">
        <f t="shared" si="778"/>
        <v>1668257</v>
      </c>
      <c r="BG284" s="42">
        <f t="shared" si="778"/>
        <v>1174308</v>
      </c>
      <c r="BH284" s="42">
        <f t="shared" si="778"/>
        <v>59904</v>
      </c>
      <c r="BI284" s="42">
        <f t="shared" si="778"/>
        <v>0</v>
      </c>
      <c r="BJ284" s="42">
        <f t="shared" si="778"/>
        <v>0</v>
      </c>
      <c r="BK284" s="42">
        <f t="shared" si="778"/>
        <v>417164</v>
      </c>
      <c r="BL284" s="42">
        <f t="shared" si="778"/>
        <v>12342</v>
      </c>
      <c r="BM284" s="42">
        <f t="shared" si="778"/>
        <v>4539</v>
      </c>
      <c r="BN284" s="42">
        <f t="shared" si="778"/>
        <v>2.3952</v>
      </c>
      <c r="BO284" s="42">
        <f t="shared" si="778"/>
        <v>2.1551999999999998</v>
      </c>
      <c r="BP284" s="42">
        <f t="shared" si="778"/>
        <v>0.24</v>
      </c>
    </row>
    <row r="285" spans="1:68">
      <c r="G285" s="41">
        <v>3112</v>
      </c>
      <c r="H285" s="42">
        <f t="shared" ref="H285:BP285" si="779">SUMIF($E$7:$E$277,"=3112",H$7:H$277)</f>
        <v>24705730</v>
      </c>
      <c r="I285" s="42">
        <f t="shared" si="779"/>
        <v>17569296</v>
      </c>
      <c r="J285" s="42">
        <f t="shared" si="779"/>
        <v>714946</v>
      </c>
      <c r="K285" s="42">
        <f t="shared" si="779"/>
        <v>0</v>
      </c>
      <c r="L285" s="42">
        <f t="shared" si="779"/>
        <v>0</v>
      </c>
      <c r="M285" s="42">
        <f t="shared" si="779"/>
        <v>6180074</v>
      </c>
      <c r="N285" s="42">
        <f t="shared" si="779"/>
        <v>182842</v>
      </c>
      <c r="O285" s="42">
        <f t="shared" si="779"/>
        <v>58572</v>
      </c>
      <c r="P285" s="42">
        <f t="shared" si="779"/>
        <v>33.741300000000003</v>
      </c>
      <c r="Q285" s="42">
        <f t="shared" si="779"/>
        <v>30.876900000000003</v>
      </c>
      <c r="R285" s="42">
        <f t="shared" si="779"/>
        <v>2.8643999999999998</v>
      </c>
      <c r="S285" s="42">
        <f t="shared" si="779"/>
        <v>0</v>
      </c>
      <c r="T285" s="42">
        <f t="shared" si="779"/>
        <v>0</v>
      </c>
      <c r="U285" s="42">
        <f t="shared" si="779"/>
        <v>0</v>
      </c>
      <c r="V285" s="42">
        <f t="shared" si="779"/>
        <v>0</v>
      </c>
      <c r="W285" s="42">
        <f t="shared" si="779"/>
        <v>0</v>
      </c>
      <c r="X285" s="42">
        <f t="shared" si="779"/>
        <v>0</v>
      </c>
      <c r="Y285" s="42">
        <f t="shared" si="779"/>
        <v>0</v>
      </c>
      <c r="Z285" s="42">
        <f t="shared" si="779"/>
        <v>0</v>
      </c>
      <c r="AA285" s="42">
        <f t="shared" si="779"/>
        <v>0</v>
      </c>
      <c r="AB285" s="42">
        <f t="shared" si="779"/>
        <v>0</v>
      </c>
      <c r="AC285" s="42">
        <f t="shared" si="779"/>
        <v>0</v>
      </c>
      <c r="AD285" s="42">
        <f t="shared" si="779"/>
        <v>0</v>
      </c>
      <c r="AE285" s="42">
        <f t="shared" si="779"/>
        <v>0</v>
      </c>
      <c r="AF285" s="42">
        <f t="shared" si="779"/>
        <v>0</v>
      </c>
      <c r="AG285" s="42">
        <f t="shared" si="779"/>
        <v>0</v>
      </c>
      <c r="AH285" s="42">
        <f t="shared" si="779"/>
        <v>0</v>
      </c>
      <c r="AI285" s="42">
        <f t="shared" si="779"/>
        <v>0</v>
      </c>
      <c r="AJ285" s="42">
        <f t="shared" si="779"/>
        <v>0</v>
      </c>
      <c r="AK285" s="42">
        <f t="shared" si="779"/>
        <v>0</v>
      </c>
      <c r="AL285" s="42">
        <f t="shared" si="779"/>
        <v>0</v>
      </c>
      <c r="AM285" s="42">
        <f t="shared" si="779"/>
        <v>0</v>
      </c>
      <c r="AN285" s="42">
        <f t="shared" si="779"/>
        <v>0</v>
      </c>
      <c r="AO285" s="42">
        <f t="shared" si="779"/>
        <v>0</v>
      </c>
      <c r="AP285" s="42">
        <f t="shared" si="779"/>
        <v>0</v>
      </c>
      <c r="AQ285" s="42">
        <f t="shared" si="779"/>
        <v>0</v>
      </c>
      <c r="AR285" s="42">
        <f t="shared" si="779"/>
        <v>0</v>
      </c>
      <c r="AS285" s="42">
        <f t="shared" si="779"/>
        <v>0</v>
      </c>
      <c r="AT285" s="42">
        <f t="shared" si="779"/>
        <v>0</v>
      </c>
      <c r="AU285" s="42">
        <f t="shared" si="779"/>
        <v>0</v>
      </c>
      <c r="AV285" s="42">
        <f t="shared" si="779"/>
        <v>0</v>
      </c>
      <c r="AW285" s="42">
        <f t="shared" si="779"/>
        <v>0</v>
      </c>
      <c r="AX285" s="42">
        <f t="shared" si="779"/>
        <v>0</v>
      </c>
      <c r="AY285" s="42">
        <f t="shared" si="779"/>
        <v>0</v>
      </c>
      <c r="AZ285" s="42">
        <f t="shared" si="779"/>
        <v>0</v>
      </c>
      <c r="BA285" s="42">
        <f t="shared" si="779"/>
        <v>0</v>
      </c>
      <c r="BB285" s="42">
        <f t="shared" si="779"/>
        <v>0</v>
      </c>
      <c r="BC285" s="42">
        <f t="shared" si="779"/>
        <v>0</v>
      </c>
      <c r="BD285" s="42">
        <f t="shared" si="779"/>
        <v>0</v>
      </c>
      <c r="BE285" s="42">
        <f t="shared" si="779"/>
        <v>0</v>
      </c>
      <c r="BF285" s="42">
        <f t="shared" si="779"/>
        <v>24705730</v>
      </c>
      <c r="BG285" s="42">
        <f t="shared" si="779"/>
        <v>17569296</v>
      </c>
      <c r="BH285" s="42">
        <f t="shared" si="779"/>
        <v>714946</v>
      </c>
      <c r="BI285" s="42">
        <f t="shared" si="779"/>
        <v>0</v>
      </c>
      <c r="BJ285" s="42">
        <f t="shared" si="779"/>
        <v>0</v>
      </c>
      <c r="BK285" s="42">
        <f t="shared" si="779"/>
        <v>6180074</v>
      </c>
      <c r="BL285" s="42">
        <f t="shared" si="779"/>
        <v>182842</v>
      </c>
      <c r="BM285" s="42">
        <f t="shared" si="779"/>
        <v>58572</v>
      </c>
      <c r="BN285" s="42">
        <f t="shared" si="779"/>
        <v>33.741300000000003</v>
      </c>
      <c r="BO285" s="42">
        <f t="shared" si="779"/>
        <v>30.876900000000003</v>
      </c>
      <c r="BP285" s="42">
        <f t="shared" si="779"/>
        <v>2.8643999999999998</v>
      </c>
    </row>
    <row r="286" spans="1:68">
      <c r="G286" s="41">
        <v>3113</v>
      </c>
      <c r="H286" s="42">
        <f t="shared" ref="H286:BP286" si="780">SUMIF($E$7:$E$277,"=3113",H$7:H$277)</f>
        <v>0</v>
      </c>
      <c r="I286" s="42">
        <f t="shared" si="780"/>
        <v>0</v>
      </c>
      <c r="J286" s="42">
        <f t="shared" si="780"/>
        <v>0</v>
      </c>
      <c r="K286" s="42">
        <f t="shared" si="780"/>
        <v>0</v>
      </c>
      <c r="L286" s="42">
        <f t="shared" si="780"/>
        <v>0</v>
      </c>
      <c r="M286" s="42">
        <f t="shared" si="780"/>
        <v>0</v>
      </c>
      <c r="N286" s="42">
        <f t="shared" si="780"/>
        <v>0</v>
      </c>
      <c r="O286" s="42">
        <f t="shared" si="780"/>
        <v>0</v>
      </c>
      <c r="P286" s="42">
        <f t="shared" si="780"/>
        <v>0</v>
      </c>
      <c r="Q286" s="42">
        <f t="shared" si="780"/>
        <v>0</v>
      </c>
      <c r="R286" s="42">
        <f t="shared" si="780"/>
        <v>0</v>
      </c>
      <c r="S286" s="42">
        <f t="shared" si="780"/>
        <v>0</v>
      </c>
      <c r="T286" s="42">
        <f t="shared" si="780"/>
        <v>0</v>
      </c>
      <c r="U286" s="42">
        <f t="shared" si="780"/>
        <v>0</v>
      </c>
      <c r="V286" s="42">
        <f t="shared" si="780"/>
        <v>0</v>
      </c>
      <c r="W286" s="42">
        <f t="shared" si="780"/>
        <v>0</v>
      </c>
      <c r="X286" s="42">
        <f t="shared" si="780"/>
        <v>0</v>
      </c>
      <c r="Y286" s="42">
        <f t="shared" si="780"/>
        <v>0</v>
      </c>
      <c r="Z286" s="42">
        <f t="shared" si="780"/>
        <v>0</v>
      </c>
      <c r="AA286" s="42">
        <f t="shared" si="780"/>
        <v>0</v>
      </c>
      <c r="AB286" s="42">
        <f t="shared" si="780"/>
        <v>0</v>
      </c>
      <c r="AC286" s="42">
        <f t="shared" si="780"/>
        <v>0</v>
      </c>
      <c r="AD286" s="42">
        <f t="shared" si="780"/>
        <v>0</v>
      </c>
      <c r="AE286" s="42">
        <f t="shared" si="780"/>
        <v>0</v>
      </c>
      <c r="AF286" s="42">
        <f t="shared" si="780"/>
        <v>0</v>
      </c>
      <c r="AG286" s="42">
        <f t="shared" si="780"/>
        <v>0</v>
      </c>
      <c r="AH286" s="42">
        <f t="shared" si="780"/>
        <v>0</v>
      </c>
      <c r="AI286" s="42">
        <f t="shared" si="780"/>
        <v>0</v>
      </c>
      <c r="AJ286" s="42">
        <f t="shared" si="780"/>
        <v>0</v>
      </c>
      <c r="AK286" s="42">
        <f t="shared" si="780"/>
        <v>0</v>
      </c>
      <c r="AL286" s="42">
        <f t="shared" si="780"/>
        <v>0</v>
      </c>
      <c r="AM286" s="42">
        <f t="shared" si="780"/>
        <v>0</v>
      </c>
      <c r="AN286" s="42">
        <f t="shared" si="780"/>
        <v>0</v>
      </c>
      <c r="AO286" s="42">
        <f t="shared" si="780"/>
        <v>0</v>
      </c>
      <c r="AP286" s="42">
        <f t="shared" si="780"/>
        <v>0</v>
      </c>
      <c r="AQ286" s="42">
        <f t="shared" si="780"/>
        <v>0</v>
      </c>
      <c r="AR286" s="42">
        <f t="shared" si="780"/>
        <v>0</v>
      </c>
      <c r="AS286" s="42">
        <f t="shared" si="780"/>
        <v>0</v>
      </c>
      <c r="AT286" s="42">
        <f t="shared" si="780"/>
        <v>0</v>
      </c>
      <c r="AU286" s="42">
        <f t="shared" si="780"/>
        <v>0</v>
      </c>
      <c r="AV286" s="42">
        <f t="shared" si="780"/>
        <v>0</v>
      </c>
      <c r="AW286" s="42">
        <f t="shared" si="780"/>
        <v>0</v>
      </c>
      <c r="AX286" s="42">
        <f t="shared" si="780"/>
        <v>0</v>
      </c>
      <c r="AY286" s="42">
        <f t="shared" si="780"/>
        <v>0</v>
      </c>
      <c r="AZ286" s="42">
        <f t="shared" si="780"/>
        <v>0</v>
      </c>
      <c r="BA286" s="42">
        <f t="shared" si="780"/>
        <v>0</v>
      </c>
      <c r="BB286" s="42">
        <f t="shared" si="780"/>
        <v>0</v>
      </c>
      <c r="BC286" s="42">
        <f t="shared" si="780"/>
        <v>0</v>
      </c>
      <c r="BD286" s="42">
        <f t="shared" si="780"/>
        <v>0</v>
      </c>
      <c r="BE286" s="42">
        <f t="shared" si="780"/>
        <v>0</v>
      </c>
      <c r="BF286" s="42">
        <f t="shared" si="780"/>
        <v>0</v>
      </c>
      <c r="BG286" s="42">
        <f t="shared" si="780"/>
        <v>0</v>
      </c>
      <c r="BH286" s="42">
        <f t="shared" si="780"/>
        <v>0</v>
      </c>
      <c r="BI286" s="42">
        <f t="shared" si="780"/>
        <v>0</v>
      </c>
      <c r="BJ286" s="42">
        <f t="shared" si="780"/>
        <v>0</v>
      </c>
      <c r="BK286" s="42">
        <f t="shared" si="780"/>
        <v>0</v>
      </c>
      <c r="BL286" s="42">
        <f t="shared" si="780"/>
        <v>0</v>
      </c>
      <c r="BM286" s="42">
        <f t="shared" si="780"/>
        <v>0</v>
      </c>
      <c r="BN286" s="42">
        <f t="shared" si="780"/>
        <v>0</v>
      </c>
      <c r="BO286" s="42">
        <f t="shared" si="780"/>
        <v>0</v>
      </c>
      <c r="BP286" s="42">
        <f t="shared" si="780"/>
        <v>0</v>
      </c>
    </row>
    <row r="287" spans="1:68">
      <c r="G287" s="41">
        <v>3114</v>
      </c>
      <c r="H287" s="42">
        <f t="shared" ref="H287:BP287" si="781">SUMIF($E$7:$E$277,"=3114",H$7:H$277)</f>
        <v>223815482</v>
      </c>
      <c r="I287" s="42">
        <f t="shared" si="781"/>
        <v>154785264</v>
      </c>
      <c r="J287" s="42">
        <f t="shared" si="781"/>
        <v>9399888</v>
      </c>
      <c r="K287" s="42">
        <f t="shared" si="781"/>
        <v>40000</v>
      </c>
      <c r="L287" s="42">
        <f t="shared" si="781"/>
        <v>896600</v>
      </c>
      <c r="M287" s="42">
        <f t="shared" si="781"/>
        <v>55811151</v>
      </c>
      <c r="N287" s="42">
        <f t="shared" si="781"/>
        <v>1641854</v>
      </c>
      <c r="O287" s="42">
        <f t="shared" si="781"/>
        <v>1240725</v>
      </c>
      <c r="P287" s="42">
        <f t="shared" si="781"/>
        <v>273.05629999999996</v>
      </c>
      <c r="Q287" s="42">
        <f t="shared" si="781"/>
        <v>245.01580000000001</v>
      </c>
      <c r="R287" s="42">
        <f t="shared" si="781"/>
        <v>28.040500000000005</v>
      </c>
      <c r="S287" s="42">
        <f t="shared" si="781"/>
        <v>0</v>
      </c>
      <c r="T287" s="42">
        <f t="shared" si="781"/>
        <v>0</v>
      </c>
      <c r="U287" s="42">
        <f t="shared" si="781"/>
        <v>0</v>
      </c>
      <c r="V287" s="42">
        <f t="shared" si="781"/>
        <v>0</v>
      </c>
      <c r="W287" s="42">
        <f t="shared" si="781"/>
        <v>0</v>
      </c>
      <c r="X287" s="42">
        <f t="shared" si="781"/>
        <v>0</v>
      </c>
      <c r="Y287" s="42">
        <f t="shared" si="781"/>
        <v>0</v>
      </c>
      <c r="Z287" s="42">
        <f t="shared" si="781"/>
        <v>0</v>
      </c>
      <c r="AA287" s="42">
        <f t="shared" si="781"/>
        <v>0</v>
      </c>
      <c r="AB287" s="42">
        <f t="shared" si="781"/>
        <v>0</v>
      </c>
      <c r="AC287" s="42">
        <f t="shared" si="781"/>
        <v>0</v>
      </c>
      <c r="AD287" s="42">
        <f t="shared" si="781"/>
        <v>0</v>
      </c>
      <c r="AE287" s="42">
        <f t="shared" si="781"/>
        <v>0</v>
      </c>
      <c r="AF287" s="42">
        <f t="shared" si="781"/>
        <v>0</v>
      </c>
      <c r="AG287" s="42">
        <f t="shared" si="781"/>
        <v>0</v>
      </c>
      <c r="AH287" s="42">
        <f t="shared" si="781"/>
        <v>0</v>
      </c>
      <c r="AI287" s="42">
        <f t="shared" si="781"/>
        <v>0</v>
      </c>
      <c r="AJ287" s="42">
        <f t="shared" si="781"/>
        <v>0</v>
      </c>
      <c r="AK287" s="42">
        <f t="shared" si="781"/>
        <v>0</v>
      </c>
      <c r="AL287" s="42">
        <f t="shared" si="781"/>
        <v>0</v>
      </c>
      <c r="AM287" s="42">
        <f t="shared" si="781"/>
        <v>0</v>
      </c>
      <c r="AN287" s="42">
        <f t="shared" si="781"/>
        <v>0</v>
      </c>
      <c r="AO287" s="42">
        <f t="shared" si="781"/>
        <v>0</v>
      </c>
      <c r="AP287" s="42">
        <f t="shared" si="781"/>
        <v>0</v>
      </c>
      <c r="AQ287" s="42">
        <f t="shared" si="781"/>
        <v>0</v>
      </c>
      <c r="AR287" s="42">
        <f t="shared" si="781"/>
        <v>0</v>
      </c>
      <c r="AS287" s="42">
        <f t="shared" si="781"/>
        <v>0</v>
      </c>
      <c r="AT287" s="42">
        <f t="shared" si="781"/>
        <v>0</v>
      </c>
      <c r="AU287" s="42">
        <f t="shared" si="781"/>
        <v>0</v>
      </c>
      <c r="AV287" s="42">
        <f t="shared" si="781"/>
        <v>0</v>
      </c>
      <c r="AW287" s="42">
        <f t="shared" si="781"/>
        <v>0</v>
      </c>
      <c r="AX287" s="42">
        <f t="shared" si="781"/>
        <v>0</v>
      </c>
      <c r="AY287" s="42">
        <f t="shared" si="781"/>
        <v>0</v>
      </c>
      <c r="AZ287" s="42">
        <f t="shared" si="781"/>
        <v>0</v>
      </c>
      <c r="BA287" s="42">
        <f t="shared" si="781"/>
        <v>0</v>
      </c>
      <c r="BB287" s="42">
        <f t="shared" si="781"/>
        <v>0</v>
      </c>
      <c r="BC287" s="42">
        <f t="shared" si="781"/>
        <v>0</v>
      </c>
      <c r="BD287" s="42">
        <f t="shared" si="781"/>
        <v>0</v>
      </c>
      <c r="BE287" s="42">
        <f t="shared" si="781"/>
        <v>0</v>
      </c>
      <c r="BF287" s="42">
        <f t="shared" si="781"/>
        <v>223815482</v>
      </c>
      <c r="BG287" s="42">
        <f t="shared" si="781"/>
        <v>154785264</v>
      </c>
      <c r="BH287" s="42">
        <f t="shared" si="781"/>
        <v>9399888</v>
      </c>
      <c r="BI287" s="42">
        <f t="shared" si="781"/>
        <v>40000</v>
      </c>
      <c r="BJ287" s="42">
        <f t="shared" si="781"/>
        <v>896600</v>
      </c>
      <c r="BK287" s="42">
        <f t="shared" si="781"/>
        <v>55811151</v>
      </c>
      <c r="BL287" s="42">
        <f t="shared" si="781"/>
        <v>1641854</v>
      </c>
      <c r="BM287" s="42">
        <f t="shared" si="781"/>
        <v>1240725</v>
      </c>
      <c r="BN287" s="42">
        <f t="shared" si="781"/>
        <v>273.05629999999996</v>
      </c>
      <c r="BO287" s="42">
        <f t="shared" si="781"/>
        <v>245.01580000000001</v>
      </c>
      <c r="BP287" s="42">
        <f t="shared" si="781"/>
        <v>28.040500000000005</v>
      </c>
    </row>
    <row r="288" spans="1:68">
      <c r="G288" s="41">
        <v>3117</v>
      </c>
      <c r="H288" s="42">
        <f t="shared" ref="H288:BP288" si="782">SUMIF($E$7:$E$277,"=3117",H$7:H$277)</f>
        <v>0</v>
      </c>
      <c r="I288" s="42">
        <f t="shared" si="782"/>
        <v>0</v>
      </c>
      <c r="J288" s="42">
        <f t="shared" si="782"/>
        <v>0</v>
      </c>
      <c r="K288" s="42">
        <f t="shared" si="782"/>
        <v>0</v>
      </c>
      <c r="L288" s="42">
        <f t="shared" si="782"/>
        <v>0</v>
      </c>
      <c r="M288" s="42">
        <f t="shared" si="782"/>
        <v>0</v>
      </c>
      <c r="N288" s="42">
        <f t="shared" si="782"/>
        <v>0</v>
      </c>
      <c r="O288" s="42">
        <f t="shared" si="782"/>
        <v>0</v>
      </c>
      <c r="P288" s="42">
        <f t="shared" si="782"/>
        <v>0</v>
      </c>
      <c r="Q288" s="42">
        <f t="shared" si="782"/>
        <v>0</v>
      </c>
      <c r="R288" s="42">
        <f t="shared" si="782"/>
        <v>0</v>
      </c>
      <c r="S288" s="42">
        <f t="shared" si="782"/>
        <v>0</v>
      </c>
      <c r="T288" s="42">
        <f t="shared" si="782"/>
        <v>0</v>
      </c>
      <c r="U288" s="42">
        <f t="shared" si="782"/>
        <v>0</v>
      </c>
      <c r="V288" s="42">
        <f t="shared" si="782"/>
        <v>0</v>
      </c>
      <c r="W288" s="42">
        <f t="shared" si="782"/>
        <v>0</v>
      </c>
      <c r="X288" s="42">
        <f t="shared" si="782"/>
        <v>0</v>
      </c>
      <c r="Y288" s="42">
        <f t="shared" si="782"/>
        <v>0</v>
      </c>
      <c r="Z288" s="42">
        <f t="shared" si="782"/>
        <v>0</v>
      </c>
      <c r="AA288" s="42">
        <f t="shared" si="782"/>
        <v>0</v>
      </c>
      <c r="AB288" s="42">
        <f t="shared" si="782"/>
        <v>0</v>
      </c>
      <c r="AC288" s="42">
        <f t="shared" si="782"/>
        <v>0</v>
      </c>
      <c r="AD288" s="42">
        <f t="shared" si="782"/>
        <v>0</v>
      </c>
      <c r="AE288" s="42">
        <f t="shared" si="782"/>
        <v>0</v>
      </c>
      <c r="AF288" s="42">
        <f t="shared" si="782"/>
        <v>0</v>
      </c>
      <c r="AG288" s="42">
        <f t="shared" si="782"/>
        <v>0</v>
      </c>
      <c r="AH288" s="42">
        <f t="shared" si="782"/>
        <v>0</v>
      </c>
      <c r="AI288" s="42">
        <f t="shared" si="782"/>
        <v>0</v>
      </c>
      <c r="AJ288" s="42">
        <f t="shared" si="782"/>
        <v>0</v>
      </c>
      <c r="AK288" s="42">
        <f t="shared" si="782"/>
        <v>0</v>
      </c>
      <c r="AL288" s="42">
        <f t="shared" si="782"/>
        <v>0</v>
      </c>
      <c r="AM288" s="42">
        <f t="shared" si="782"/>
        <v>0</v>
      </c>
      <c r="AN288" s="42">
        <f t="shared" si="782"/>
        <v>0</v>
      </c>
      <c r="AO288" s="42">
        <f t="shared" si="782"/>
        <v>0</v>
      </c>
      <c r="AP288" s="42">
        <f t="shared" si="782"/>
        <v>0</v>
      </c>
      <c r="AQ288" s="42">
        <f t="shared" si="782"/>
        <v>0</v>
      </c>
      <c r="AR288" s="42">
        <f t="shared" si="782"/>
        <v>0</v>
      </c>
      <c r="AS288" s="42">
        <f t="shared" si="782"/>
        <v>0</v>
      </c>
      <c r="AT288" s="42">
        <f t="shared" si="782"/>
        <v>0</v>
      </c>
      <c r="AU288" s="42">
        <f t="shared" si="782"/>
        <v>0</v>
      </c>
      <c r="AV288" s="42">
        <f t="shared" si="782"/>
        <v>0</v>
      </c>
      <c r="AW288" s="42">
        <f t="shared" si="782"/>
        <v>0</v>
      </c>
      <c r="AX288" s="42">
        <f t="shared" si="782"/>
        <v>0</v>
      </c>
      <c r="AY288" s="42">
        <f t="shared" si="782"/>
        <v>0</v>
      </c>
      <c r="AZ288" s="42">
        <f t="shared" si="782"/>
        <v>0</v>
      </c>
      <c r="BA288" s="42">
        <f t="shared" si="782"/>
        <v>0</v>
      </c>
      <c r="BB288" s="42">
        <f t="shared" si="782"/>
        <v>0</v>
      </c>
      <c r="BC288" s="42">
        <f t="shared" si="782"/>
        <v>0</v>
      </c>
      <c r="BD288" s="42">
        <f t="shared" si="782"/>
        <v>0</v>
      </c>
      <c r="BE288" s="42">
        <f t="shared" si="782"/>
        <v>0</v>
      </c>
      <c r="BF288" s="42">
        <f t="shared" si="782"/>
        <v>0</v>
      </c>
      <c r="BG288" s="42">
        <f t="shared" si="782"/>
        <v>0</v>
      </c>
      <c r="BH288" s="42">
        <f t="shared" si="782"/>
        <v>0</v>
      </c>
      <c r="BI288" s="42">
        <f t="shared" si="782"/>
        <v>0</v>
      </c>
      <c r="BJ288" s="42">
        <f t="shared" si="782"/>
        <v>0</v>
      </c>
      <c r="BK288" s="42">
        <f t="shared" si="782"/>
        <v>0</v>
      </c>
      <c r="BL288" s="42">
        <f t="shared" si="782"/>
        <v>0</v>
      </c>
      <c r="BM288" s="42">
        <f t="shared" si="782"/>
        <v>0</v>
      </c>
      <c r="BN288" s="42">
        <f t="shared" si="782"/>
        <v>0</v>
      </c>
      <c r="BO288" s="42">
        <f t="shared" si="782"/>
        <v>0</v>
      </c>
      <c r="BP288" s="42">
        <f t="shared" si="782"/>
        <v>0</v>
      </c>
    </row>
    <row r="289" spans="7:68">
      <c r="G289" s="41">
        <v>3121</v>
      </c>
      <c r="H289" s="42">
        <f t="shared" ref="H289:BP289" si="783">SUMIF($E$6:$E$277,"=3121",H$6:H$277)</f>
        <v>395949071</v>
      </c>
      <c r="I289" s="42">
        <f t="shared" si="783"/>
        <v>271717914</v>
      </c>
      <c r="J289" s="42">
        <f t="shared" si="783"/>
        <v>18264224</v>
      </c>
      <c r="K289" s="42">
        <f t="shared" si="783"/>
        <v>1424920</v>
      </c>
      <c r="L289" s="42">
        <f t="shared" si="783"/>
        <v>794140</v>
      </c>
      <c r="M289" s="42">
        <f t="shared" si="783"/>
        <v>98764005</v>
      </c>
      <c r="N289" s="42">
        <f t="shared" si="783"/>
        <v>2899821</v>
      </c>
      <c r="O289" s="42">
        <f t="shared" si="783"/>
        <v>2084047</v>
      </c>
      <c r="P289" s="42">
        <f t="shared" si="783"/>
        <v>410.88049999999998</v>
      </c>
      <c r="Q289" s="42">
        <f t="shared" si="783"/>
        <v>362.3768</v>
      </c>
      <c r="R289" s="42">
        <f t="shared" si="783"/>
        <v>48.503699999999995</v>
      </c>
      <c r="S289" s="42">
        <f t="shared" si="783"/>
        <v>0</v>
      </c>
      <c r="T289" s="42">
        <f t="shared" si="783"/>
        <v>0</v>
      </c>
      <c r="U289" s="42">
        <f t="shared" si="783"/>
        <v>0</v>
      </c>
      <c r="V289" s="42">
        <f t="shared" si="783"/>
        <v>0</v>
      </c>
      <c r="W289" s="42">
        <f t="shared" si="783"/>
        <v>0</v>
      </c>
      <c r="X289" s="42">
        <f t="shared" si="783"/>
        <v>0</v>
      </c>
      <c r="Y289" s="42">
        <f t="shared" si="783"/>
        <v>0</v>
      </c>
      <c r="Z289" s="42">
        <f t="shared" si="783"/>
        <v>0</v>
      </c>
      <c r="AA289" s="42">
        <f t="shared" si="783"/>
        <v>0</v>
      </c>
      <c r="AB289" s="42">
        <f t="shared" si="783"/>
        <v>0</v>
      </c>
      <c r="AC289" s="42">
        <f t="shared" si="783"/>
        <v>0</v>
      </c>
      <c r="AD289" s="42">
        <f t="shared" si="783"/>
        <v>0</v>
      </c>
      <c r="AE289" s="42">
        <f t="shared" si="783"/>
        <v>0</v>
      </c>
      <c r="AF289" s="42">
        <f t="shared" si="783"/>
        <v>0</v>
      </c>
      <c r="AG289" s="42">
        <f t="shared" si="783"/>
        <v>0</v>
      </c>
      <c r="AH289" s="42">
        <f t="shared" si="783"/>
        <v>0</v>
      </c>
      <c r="AI289" s="42">
        <f t="shared" si="783"/>
        <v>0</v>
      </c>
      <c r="AJ289" s="42">
        <f t="shared" si="783"/>
        <v>0</v>
      </c>
      <c r="AK289" s="42">
        <f t="shared" si="783"/>
        <v>0</v>
      </c>
      <c r="AL289" s="42">
        <f t="shared" si="783"/>
        <v>0</v>
      </c>
      <c r="AM289" s="42">
        <f t="shared" si="783"/>
        <v>0</v>
      </c>
      <c r="AN289" s="42">
        <f t="shared" si="783"/>
        <v>0</v>
      </c>
      <c r="AO289" s="42">
        <f t="shared" si="783"/>
        <v>0</v>
      </c>
      <c r="AP289" s="42">
        <f t="shared" si="783"/>
        <v>0</v>
      </c>
      <c r="AQ289" s="42">
        <f t="shared" si="783"/>
        <v>0</v>
      </c>
      <c r="AR289" s="42">
        <f t="shared" si="783"/>
        <v>0</v>
      </c>
      <c r="AS289" s="42">
        <f t="shared" si="783"/>
        <v>0</v>
      </c>
      <c r="AT289" s="42">
        <f t="shared" si="783"/>
        <v>0</v>
      </c>
      <c r="AU289" s="42">
        <f t="shared" si="783"/>
        <v>0</v>
      </c>
      <c r="AV289" s="42">
        <f t="shared" si="783"/>
        <v>0</v>
      </c>
      <c r="AW289" s="42">
        <f t="shared" si="783"/>
        <v>0</v>
      </c>
      <c r="AX289" s="42">
        <f t="shared" si="783"/>
        <v>0</v>
      </c>
      <c r="AY289" s="42">
        <f t="shared" si="783"/>
        <v>0</v>
      </c>
      <c r="AZ289" s="42">
        <f t="shared" si="783"/>
        <v>0</v>
      </c>
      <c r="BA289" s="42">
        <f t="shared" si="783"/>
        <v>0</v>
      </c>
      <c r="BB289" s="42">
        <f t="shared" si="783"/>
        <v>0</v>
      </c>
      <c r="BC289" s="42">
        <f t="shared" si="783"/>
        <v>0</v>
      </c>
      <c r="BD289" s="42">
        <f t="shared" si="783"/>
        <v>0</v>
      </c>
      <c r="BE289" s="42">
        <f t="shared" si="783"/>
        <v>0</v>
      </c>
      <c r="BF289" s="42">
        <f t="shared" si="783"/>
        <v>395949071</v>
      </c>
      <c r="BG289" s="42">
        <f t="shared" si="783"/>
        <v>271717914</v>
      </c>
      <c r="BH289" s="42">
        <f t="shared" si="783"/>
        <v>18264224</v>
      </c>
      <c r="BI289" s="42">
        <f t="shared" si="783"/>
        <v>1424920</v>
      </c>
      <c r="BJ289" s="42">
        <f t="shared" si="783"/>
        <v>794140</v>
      </c>
      <c r="BK289" s="42">
        <f t="shared" si="783"/>
        <v>98764005</v>
      </c>
      <c r="BL289" s="42">
        <f t="shared" si="783"/>
        <v>2899821</v>
      </c>
      <c r="BM289" s="42">
        <f t="shared" si="783"/>
        <v>2084047</v>
      </c>
      <c r="BN289" s="42">
        <f t="shared" si="783"/>
        <v>410.88049999999998</v>
      </c>
      <c r="BO289" s="42">
        <f t="shared" si="783"/>
        <v>362.3768</v>
      </c>
      <c r="BP289" s="42">
        <f t="shared" si="783"/>
        <v>48.503699999999995</v>
      </c>
    </row>
    <row r="290" spans="7:68">
      <c r="G290" s="41">
        <v>3122</v>
      </c>
      <c r="H290" s="42">
        <f t="shared" ref="H290:BP290" si="784">SUMIF($E$7:$E$277,"=3122",H$7:H$277)</f>
        <v>725331571</v>
      </c>
      <c r="I290" s="42">
        <f t="shared" si="784"/>
        <v>486855299</v>
      </c>
      <c r="J290" s="42">
        <f t="shared" si="784"/>
        <v>41895135</v>
      </c>
      <c r="K290" s="42">
        <f t="shared" si="784"/>
        <v>3242706</v>
      </c>
      <c r="L290" s="42">
        <f t="shared" si="784"/>
        <v>1556300</v>
      </c>
      <c r="M290" s="42">
        <f t="shared" si="784"/>
        <v>180339709</v>
      </c>
      <c r="N290" s="42">
        <f t="shared" si="784"/>
        <v>5287505</v>
      </c>
      <c r="O290" s="42">
        <f t="shared" si="784"/>
        <v>6154917</v>
      </c>
      <c r="P290" s="42">
        <f t="shared" si="784"/>
        <v>791.78230000000008</v>
      </c>
      <c r="Q290" s="42">
        <f t="shared" si="784"/>
        <v>676.88620000000014</v>
      </c>
      <c r="R290" s="42">
        <f t="shared" si="784"/>
        <v>114.8961</v>
      </c>
      <c r="S290" s="42">
        <f t="shared" si="784"/>
        <v>-22886</v>
      </c>
      <c r="T290" s="42">
        <f t="shared" si="784"/>
        <v>0</v>
      </c>
      <c r="U290" s="42">
        <f t="shared" si="784"/>
        <v>-216301</v>
      </c>
      <c r="V290" s="42">
        <f t="shared" si="784"/>
        <v>0</v>
      </c>
      <c r="W290" s="42">
        <f t="shared" si="784"/>
        <v>0</v>
      </c>
      <c r="X290" s="42">
        <f t="shared" si="784"/>
        <v>0</v>
      </c>
      <c r="Y290" s="42">
        <f t="shared" si="784"/>
        <v>0</v>
      </c>
      <c r="Z290" s="42">
        <f t="shared" si="784"/>
        <v>-239187</v>
      </c>
      <c r="AA290" s="42">
        <f t="shared" si="784"/>
        <v>-300000</v>
      </c>
      <c r="AB290" s="42">
        <f t="shared" si="784"/>
        <v>0</v>
      </c>
      <c r="AC290" s="42">
        <f t="shared" si="784"/>
        <v>0</v>
      </c>
      <c r="AD290" s="42">
        <f t="shared" si="784"/>
        <v>0</v>
      </c>
      <c r="AE290" s="42">
        <f t="shared" si="784"/>
        <v>-300000</v>
      </c>
      <c r="AF290" s="42">
        <f t="shared" si="784"/>
        <v>0</v>
      </c>
      <c r="AG290" s="42">
        <f t="shared" si="784"/>
        <v>0</v>
      </c>
      <c r="AH290" s="42">
        <f t="shared" si="784"/>
        <v>22886</v>
      </c>
      <c r="AI290" s="42">
        <f t="shared" si="784"/>
        <v>22886</v>
      </c>
      <c r="AJ290" s="42">
        <f t="shared" si="784"/>
        <v>300000</v>
      </c>
      <c r="AK290" s="42">
        <f t="shared" si="784"/>
        <v>0</v>
      </c>
      <c r="AL290" s="42">
        <f t="shared" si="784"/>
        <v>300000</v>
      </c>
      <c r="AM290" s="42">
        <f t="shared" si="784"/>
        <v>-216301</v>
      </c>
      <c r="AN290" s="42">
        <f t="shared" si="784"/>
        <v>-80845</v>
      </c>
      <c r="AO290" s="42">
        <f t="shared" si="784"/>
        <v>-5392</v>
      </c>
      <c r="AP290" s="42">
        <f t="shared" si="784"/>
        <v>0</v>
      </c>
      <c r="AQ290" s="42">
        <f t="shared" si="784"/>
        <v>0</v>
      </c>
      <c r="AR290" s="42">
        <f t="shared" si="784"/>
        <v>0</v>
      </c>
      <c r="AS290" s="42">
        <f t="shared" si="784"/>
        <v>0</v>
      </c>
      <c r="AT290" s="42">
        <f t="shared" si="784"/>
        <v>0</v>
      </c>
      <c r="AU290" s="42">
        <f t="shared" si="784"/>
        <v>-0.1</v>
      </c>
      <c r="AV290" s="42">
        <f t="shared" si="784"/>
        <v>0</v>
      </c>
      <c r="AW290" s="42">
        <f t="shared" si="784"/>
        <v>-0.57999999999999996</v>
      </c>
      <c r="AX290" s="42">
        <f t="shared" si="784"/>
        <v>0</v>
      </c>
      <c r="AY290" s="42">
        <f t="shared" si="784"/>
        <v>0</v>
      </c>
      <c r="AZ290" s="42">
        <f t="shared" si="784"/>
        <v>0</v>
      </c>
      <c r="BA290" s="42">
        <f t="shared" si="784"/>
        <v>0</v>
      </c>
      <c r="BB290" s="42">
        <f t="shared" si="784"/>
        <v>0</v>
      </c>
      <c r="BC290" s="42">
        <f t="shared" si="784"/>
        <v>-0.57999999999999996</v>
      </c>
      <c r="BD290" s="42">
        <f t="shared" si="784"/>
        <v>-0.1</v>
      </c>
      <c r="BE290" s="42">
        <f t="shared" si="784"/>
        <v>-0.67999999999999994</v>
      </c>
      <c r="BF290" s="42">
        <f t="shared" si="784"/>
        <v>725029033</v>
      </c>
      <c r="BG290" s="42">
        <f t="shared" si="784"/>
        <v>486616112</v>
      </c>
      <c r="BH290" s="42">
        <f t="shared" si="784"/>
        <v>41595135</v>
      </c>
      <c r="BI290" s="42">
        <f t="shared" si="784"/>
        <v>3265592</v>
      </c>
      <c r="BJ290" s="42">
        <f t="shared" si="784"/>
        <v>1856300</v>
      </c>
      <c r="BK290" s="42">
        <f t="shared" si="784"/>
        <v>180258864</v>
      </c>
      <c r="BL290" s="42">
        <f t="shared" si="784"/>
        <v>5282113</v>
      </c>
      <c r="BM290" s="42">
        <f t="shared" si="784"/>
        <v>6154917</v>
      </c>
      <c r="BN290" s="42">
        <f t="shared" si="784"/>
        <v>791.10230000000013</v>
      </c>
      <c r="BO290" s="42">
        <f t="shared" si="784"/>
        <v>676.30619999999999</v>
      </c>
      <c r="BP290" s="42">
        <f t="shared" si="784"/>
        <v>114.79610000000001</v>
      </c>
    </row>
    <row r="291" spans="7:68">
      <c r="G291" s="41">
        <v>3123</v>
      </c>
      <c r="H291" s="42">
        <f t="shared" ref="H291:BP291" si="785">SUMIF($E$7:$E$277,"=3123",H$7:H$277)</f>
        <v>445048143</v>
      </c>
      <c r="I291" s="42">
        <f t="shared" si="785"/>
        <v>292535422</v>
      </c>
      <c r="J291" s="42">
        <f t="shared" si="785"/>
        <v>31305923</v>
      </c>
      <c r="K291" s="42">
        <f t="shared" si="785"/>
        <v>1547790</v>
      </c>
      <c r="L291" s="42">
        <f t="shared" si="785"/>
        <v>1017400</v>
      </c>
      <c r="M291" s="42">
        <f t="shared" si="785"/>
        <v>110325408</v>
      </c>
      <c r="N291" s="42">
        <f t="shared" si="785"/>
        <v>3238411</v>
      </c>
      <c r="O291" s="42">
        <f t="shared" si="785"/>
        <v>5077789</v>
      </c>
      <c r="P291" s="42">
        <f t="shared" si="785"/>
        <v>526.08709999999996</v>
      </c>
      <c r="Q291" s="42">
        <f t="shared" si="785"/>
        <v>437.90159999999997</v>
      </c>
      <c r="R291" s="42">
        <f t="shared" si="785"/>
        <v>88.185500000000005</v>
      </c>
      <c r="S291" s="42">
        <f t="shared" si="785"/>
        <v>0</v>
      </c>
      <c r="T291" s="42">
        <f t="shared" si="785"/>
        <v>0</v>
      </c>
      <c r="U291" s="42">
        <f t="shared" si="785"/>
        <v>0</v>
      </c>
      <c r="V291" s="42">
        <f t="shared" si="785"/>
        <v>0</v>
      </c>
      <c r="W291" s="42">
        <f t="shared" si="785"/>
        <v>0</v>
      </c>
      <c r="X291" s="42">
        <f t="shared" si="785"/>
        <v>0</v>
      </c>
      <c r="Y291" s="42">
        <f t="shared" si="785"/>
        <v>0</v>
      </c>
      <c r="Z291" s="42">
        <f t="shared" si="785"/>
        <v>0</v>
      </c>
      <c r="AA291" s="42">
        <f t="shared" si="785"/>
        <v>0</v>
      </c>
      <c r="AB291" s="42">
        <f t="shared" si="785"/>
        <v>0</v>
      </c>
      <c r="AC291" s="42">
        <f t="shared" si="785"/>
        <v>0</v>
      </c>
      <c r="AD291" s="42">
        <f t="shared" si="785"/>
        <v>0</v>
      </c>
      <c r="AE291" s="42">
        <f t="shared" si="785"/>
        <v>0</v>
      </c>
      <c r="AF291" s="42">
        <f t="shared" si="785"/>
        <v>0</v>
      </c>
      <c r="AG291" s="42">
        <f t="shared" si="785"/>
        <v>0</v>
      </c>
      <c r="AH291" s="42">
        <f t="shared" si="785"/>
        <v>0</v>
      </c>
      <c r="AI291" s="42">
        <f t="shared" si="785"/>
        <v>0</v>
      </c>
      <c r="AJ291" s="42">
        <f t="shared" si="785"/>
        <v>0</v>
      </c>
      <c r="AK291" s="42">
        <f t="shared" si="785"/>
        <v>0</v>
      </c>
      <c r="AL291" s="42">
        <f t="shared" si="785"/>
        <v>0</v>
      </c>
      <c r="AM291" s="42">
        <f t="shared" si="785"/>
        <v>0</v>
      </c>
      <c r="AN291" s="42">
        <f t="shared" si="785"/>
        <v>0</v>
      </c>
      <c r="AO291" s="42">
        <f t="shared" si="785"/>
        <v>0</v>
      </c>
      <c r="AP291" s="42">
        <f t="shared" si="785"/>
        <v>0</v>
      </c>
      <c r="AQ291" s="42">
        <f t="shared" si="785"/>
        <v>0</v>
      </c>
      <c r="AR291" s="42">
        <f t="shared" si="785"/>
        <v>0</v>
      </c>
      <c r="AS291" s="42">
        <f t="shared" si="785"/>
        <v>0</v>
      </c>
      <c r="AT291" s="42">
        <f t="shared" si="785"/>
        <v>0</v>
      </c>
      <c r="AU291" s="42">
        <f t="shared" si="785"/>
        <v>0</v>
      </c>
      <c r="AV291" s="42">
        <f t="shared" si="785"/>
        <v>0</v>
      </c>
      <c r="AW291" s="42">
        <f t="shared" si="785"/>
        <v>0</v>
      </c>
      <c r="AX291" s="42">
        <f t="shared" si="785"/>
        <v>0</v>
      </c>
      <c r="AY291" s="42">
        <f t="shared" si="785"/>
        <v>0</v>
      </c>
      <c r="AZ291" s="42">
        <f t="shared" si="785"/>
        <v>0</v>
      </c>
      <c r="BA291" s="42">
        <f t="shared" si="785"/>
        <v>0</v>
      </c>
      <c r="BB291" s="42">
        <f t="shared" si="785"/>
        <v>0</v>
      </c>
      <c r="BC291" s="42">
        <f t="shared" si="785"/>
        <v>0</v>
      </c>
      <c r="BD291" s="42">
        <f t="shared" si="785"/>
        <v>0</v>
      </c>
      <c r="BE291" s="42">
        <f t="shared" si="785"/>
        <v>0</v>
      </c>
      <c r="BF291" s="42">
        <f t="shared" si="785"/>
        <v>445048143</v>
      </c>
      <c r="BG291" s="42">
        <f t="shared" si="785"/>
        <v>292535422</v>
      </c>
      <c r="BH291" s="42">
        <f t="shared" si="785"/>
        <v>31305923</v>
      </c>
      <c r="BI291" s="42">
        <f t="shared" si="785"/>
        <v>1547790</v>
      </c>
      <c r="BJ291" s="42">
        <f t="shared" si="785"/>
        <v>1017400</v>
      </c>
      <c r="BK291" s="42">
        <f t="shared" si="785"/>
        <v>110325408</v>
      </c>
      <c r="BL291" s="42">
        <f t="shared" si="785"/>
        <v>3238411</v>
      </c>
      <c r="BM291" s="42">
        <f t="shared" si="785"/>
        <v>5077789</v>
      </c>
      <c r="BN291" s="42">
        <f t="shared" si="785"/>
        <v>526.08709999999996</v>
      </c>
      <c r="BO291" s="42">
        <f t="shared" si="785"/>
        <v>437.90159999999997</v>
      </c>
      <c r="BP291" s="42">
        <f t="shared" si="785"/>
        <v>88.185500000000005</v>
      </c>
    </row>
    <row r="292" spans="7:68">
      <c r="G292" s="41">
        <v>3124</v>
      </c>
      <c r="H292" s="42">
        <f t="shared" ref="H292:BP292" si="786">SUMIF($E$7:$E$277,"=3124",H$7:H$277)</f>
        <v>53034909</v>
      </c>
      <c r="I292" s="42">
        <f t="shared" si="786"/>
        <v>36054588</v>
      </c>
      <c r="J292" s="42">
        <f t="shared" si="786"/>
        <v>2967827</v>
      </c>
      <c r="K292" s="42">
        <f t="shared" si="786"/>
        <v>30000</v>
      </c>
      <c r="L292" s="42">
        <f t="shared" si="786"/>
        <v>100000</v>
      </c>
      <c r="M292" s="42">
        <f t="shared" si="786"/>
        <v>13233516</v>
      </c>
      <c r="N292" s="42">
        <f t="shared" si="786"/>
        <v>390224</v>
      </c>
      <c r="O292" s="42">
        <f t="shared" si="786"/>
        <v>258754</v>
      </c>
      <c r="P292" s="42">
        <f t="shared" si="786"/>
        <v>61.039100000000005</v>
      </c>
      <c r="Q292" s="42">
        <f t="shared" si="786"/>
        <v>52.923199999999994</v>
      </c>
      <c r="R292" s="42">
        <f t="shared" si="786"/>
        <v>8.1158999999999999</v>
      </c>
      <c r="S292" s="42">
        <f t="shared" si="786"/>
        <v>0</v>
      </c>
      <c r="T292" s="42">
        <f t="shared" si="786"/>
        <v>0</v>
      </c>
      <c r="U292" s="42">
        <f t="shared" si="786"/>
        <v>0</v>
      </c>
      <c r="V292" s="42">
        <f t="shared" si="786"/>
        <v>0</v>
      </c>
      <c r="W292" s="42">
        <f t="shared" si="786"/>
        <v>0</v>
      </c>
      <c r="X292" s="42">
        <f t="shared" si="786"/>
        <v>0</v>
      </c>
      <c r="Y292" s="42">
        <f t="shared" si="786"/>
        <v>0</v>
      </c>
      <c r="Z292" s="42">
        <f t="shared" si="786"/>
        <v>0</v>
      </c>
      <c r="AA292" s="42">
        <f t="shared" si="786"/>
        <v>0</v>
      </c>
      <c r="AB292" s="42">
        <f t="shared" si="786"/>
        <v>0</v>
      </c>
      <c r="AC292" s="42">
        <f t="shared" si="786"/>
        <v>0</v>
      </c>
      <c r="AD292" s="42">
        <f t="shared" si="786"/>
        <v>0</v>
      </c>
      <c r="AE292" s="42">
        <f t="shared" si="786"/>
        <v>0</v>
      </c>
      <c r="AF292" s="42">
        <f t="shared" si="786"/>
        <v>0</v>
      </c>
      <c r="AG292" s="42">
        <f t="shared" si="786"/>
        <v>0</v>
      </c>
      <c r="AH292" s="42">
        <f t="shared" si="786"/>
        <v>0</v>
      </c>
      <c r="AI292" s="42">
        <f t="shared" si="786"/>
        <v>0</v>
      </c>
      <c r="AJ292" s="42">
        <f t="shared" si="786"/>
        <v>0</v>
      </c>
      <c r="AK292" s="42">
        <f t="shared" si="786"/>
        <v>0</v>
      </c>
      <c r="AL292" s="42">
        <f t="shared" si="786"/>
        <v>0</v>
      </c>
      <c r="AM292" s="42">
        <f t="shared" si="786"/>
        <v>0</v>
      </c>
      <c r="AN292" s="42">
        <f t="shared" si="786"/>
        <v>0</v>
      </c>
      <c r="AO292" s="42">
        <f t="shared" si="786"/>
        <v>0</v>
      </c>
      <c r="AP292" s="42">
        <f t="shared" si="786"/>
        <v>0</v>
      </c>
      <c r="AQ292" s="42">
        <f t="shared" si="786"/>
        <v>0</v>
      </c>
      <c r="AR292" s="42">
        <f t="shared" si="786"/>
        <v>0</v>
      </c>
      <c r="AS292" s="42">
        <f t="shared" si="786"/>
        <v>0</v>
      </c>
      <c r="AT292" s="42">
        <f t="shared" si="786"/>
        <v>0</v>
      </c>
      <c r="AU292" s="42">
        <f t="shared" si="786"/>
        <v>0</v>
      </c>
      <c r="AV292" s="42">
        <f t="shared" si="786"/>
        <v>0</v>
      </c>
      <c r="AW292" s="42">
        <f t="shared" si="786"/>
        <v>0</v>
      </c>
      <c r="AX292" s="42">
        <f t="shared" si="786"/>
        <v>0</v>
      </c>
      <c r="AY292" s="42">
        <f t="shared" si="786"/>
        <v>0</v>
      </c>
      <c r="AZ292" s="42">
        <f t="shared" si="786"/>
        <v>0</v>
      </c>
      <c r="BA292" s="42">
        <f t="shared" si="786"/>
        <v>0</v>
      </c>
      <c r="BB292" s="42">
        <f t="shared" si="786"/>
        <v>0</v>
      </c>
      <c r="BC292" s="42">
        <f t="shared" si="786"/>
        <v>0</v>
      </c>
      <c r="BD292" s="42">
        <f t="shared" si="786"/>
        <v>0</v>
      </c>
      <c r="BE292" s="42">
        <f t="shared" si="786"/>
        <v>0</v>
      </c>
      <c r="BF292" s="42">
        <f t="shared" si="786"/>
        <v>53034909</v>
      </c>
      <c r="BG292" s="42">
        <f t="shared" si="786"/>
        <v>36054588</v>
      </c>
      <c r="BH292" s="42">
        <f t="shared" si="786"/>
        <v>2967827</v>
      </c>
      <c r="BI292" s="42">
        <f t="shared" si="786"/>
        <v>30000</v>
      </c>
      <c r="BJ292" s="42">
        <f t="shared" si="786"/>
        <v>100000</v>
      </c>
      <c r="BK292" s="42">
        <f t="shared" si="786"/>
        <v>13233516</v>
      </c>
      <c r="BL292" s="42">
        <f t="shared" si="786"/>
        <v>390224</v>
      </c>
      <c r="BM292" s="42">
        <f t="shared" si="786"/>
        <v>258754</v>
      </c>
      <c r="BN292" s="42">
        <f t="shared" si="786"/>
        <v>61.039100000000005</v>
      </c>
      <c r="BO292" s="42">
        <f t="shared" si="786"/>
        <v>52.923199999999994</v>
      </c>
      <c r="BP292" s="42">
        <f t="shared" si="786"/>
        <v>8.1158999999999999</v>
      </c>
    </row>
    <row r="293" spans="7:68">
      <c r="G293" s="41">
        <v>3133</v>
      </c>
      <c r="H293" s="42">
        <f t="shared" ref="H293:BP293" si="787">SUMIF($E$7:$E$277,"=3133",H$7:H$277)</f>
        <v>93645574</v>
      </c>
      <c r="I293" s="42">
        <f t="shared" si="787"/>
        <v>53890062</v>
      </c>
      <c r="J293" s="42">
        <f t="shared" si="787"/>
        <v>14413534</v>
      </c>
      <c r="K293" s="42">
        <f t="shared" si="787"/>
        <v>540000</v>
      </c>
      <c r="L293" s="42">
        <f t="shared" si="787"/>
        <v>368000</v>
      </c>
      <c r="M293" s="42">
        <f t="shared" si="787"/>
        <v>23393519</v>
      </c>
      <c r="N293" s="42">
        <f t="shared" si="787"/>
        <v>683037</v>
      </c>
      <c r="O293" s="42">
        <f t="shared" si="787"/>
        <v>357422</v>
      </c>
      <c r="P293" s="42">
        <f t="shared" si="787"/>
        <v>124.19</v>
      </c>
      <c r="Q293" s="42">
        <f t="shared" si="787"/>
        <v>90.190000000000012</v>
      </c>
      <c r="R293" s="42">
        <f t="shared" si="787"/>
        <v>34</v>
      </c>
      <c r="S293" s="42">
        <f t="shared" si="787"/>
        <v>0</v>
      </c>
      <c r="T293" s="42">
        <f t="shared" si="787"/>
        <v>0</v>
      </c>
      <c r="U293" s="42">
        <f t="shared" si="787"/>
        <v>0</v>
      </c>
      <c r="V293" s="42">
        <f t="shared" si="787"/>
        <v>0</v>
      </c>
      <c r="W293" s="42">
        <f t="shared" si="787"/>
        <v>0</v>
      </c>
      <c r="X293" s="42">
        <f t="shared" si="787"/>
        <v>0</v>
      </c>
      <c r="Y293" s="42">
        <f t="shared" si="787"/>
        <v>0</v>
      </c>
      <c r="Z293" s="42">
        <f t="shared" si="787"/>
        <v>0</v>
      </c>
      <c r="AA293" s="42">
        <f t="shared" si="787"/>
        <v>0</v>
      </c>
      <c r="AB293" s="42">
        <f t="shared" si="787"/>
        <v>0</v>
      </c>
      <c r="AC293" s="42">
        <f t="shared" si="787"/>
        <v>0</v>
      </c>
      <c r="AD293" s="42">
        <f t="shared" si="787"/>
        <v>0</v>
      </c>
      <c r="AE293" s="42">
        <f t="shared" si="787"/>
        <v>0</v>
      </c>
      <c r="AF293" s="42">
        <f t="shared" si="787"/>
        <v>0</v>
      </c>
      <c r="AG293" s="42">
        <f t="shared" si="787"/>
        <v>0</v>
      </c>
      <c r="AH293" s="42">
        <f t="shared" si="787"/>
        <v>0</v>
      </c>
      <c r="AI293" s="42">
        <f t="shared" si="787"/>
        <v>0</v>
      </c>
      <c r="AJ293" s="42">
        <f t="shared" si="787"/>
        <v>0</v>
      </c>
      <c r="AK293" s="42">
        <f t="shared" si="787"/>
        <v>0</v>
      </c>
      <c r="AL293" s="42">
        <f t="shared" si="787"/>
        <v>0</v>
      </c>
      <c r="AM293" s="42">
        <f t="shared" si="787"/>
        <v>0</v>
      </c>
      <c r="AN293" s="42">
        <f t="shared" si="787"/>
        <v>0</v>
      </c>
      <c r="AO293" s="42">
        <f t="shared" si="787"/>
        <v>0</v>
      </c>
      <c r="AP293" s="42">
        <f t="shared" si="787"/>
        <v>0</v>
      </c>
      <c r="AQ293" s="42">
        <f t="shared" si="787"/>
        <v>0</v>
      </c>
      <c r="AR293" s="42">
        <f t="shared" si="787"/>
        <v>0</v>
      </c>
      <c r="AS293" s="42">
        <f t="shared" si="787"/>
        <v>0</v>
      </c>
      <c r="AT293" s="42">
        <f t="shared" si="787"/>
        <v>0</v>
      </c>
      <c r="AU293" s="42">
        <f t="shared" si="787"/>
        <v>0</v>
      </c>
      <c r="AV293" s="42">
        <f t="shared" si="787"/>
        <v>0</v>
      </c>
      <c r="AW293" s="42">
        <f t="shared" si="787"/>
        <v>0</v>
      </c>
      <c r="AX293" s="42">
        <f t="shared" si="787"/>
        <v>0</v>
      </c>
      <c r="AY293" s="42">
        <f t="shared" si="787"/>
        <v>0</v>
      </c>
      <c r="AZ293" s="42">
        <f t="shared" si="787"/>
        <v>0</v>
      </c>
      <c r="BA293" s="42">
        <f t="shared" si="787"/>
        <v>0</v>
      </c>
      <c r="BB293" s="42">
        <f t="shared" si="787"/>
        <v>0</v>
      </c>
      <c r="BC293" s="42">
        <f t="shared" si="787"/>
        <v>0</v>
      </c>
      <c r="BD293" s="42">
        <f t="shared" si="787"/>
        <v>0</v>
      </c>
      <c r="BE293" s="42">
        <f t="shared" si="787"/>
        <v>0</v>
      </c>
      <c r="BF293" s="42">
        <f t="shared" si="787"/>
        <v>93645574</v>
      </c>
      <c r="BG293" s="42">
        <f t="shared" si="787"/>
        <v>53890062</v>
      </c>
      <c r="BH293" s="42">
        <f t="shared" si="787"/>
        <v>14413534</v>
      </c>
      <c r="BI293" s="42">
        <f t="shared" si="787"/>
        <v>540000</v>
      </c>
      <c r="BJ293" s="42">
        <f t="shared" si="787"/>
        <v>368000</v>
      </c>
      <c r="BK293" s="42">
        <f t="shared" si="787"/>
        <v>23393519</v>
      </c>
      <c r="BL293" s="42">
        <f t="shared" si="787"/>
        <v>683037</v>
      </c>
      <c r="BM293" s="42">
        <f t="shared" si="787"/>
        <v>357422</v>
      </c>
      <c r="BN293" s="42">
        <f t="shared" si="787"/>
        <v>124.19</v>
      </c>
      <c r="BO293" s="42">
        <f t="shared" si="787"/>
        <v>90.190000000000012</v>
      </c>
      <c r="BP293" s="42">
        <f t="shared" si="787"/>
        <v>34</v>
      </c>
    </row>
    <row r="294" spans="7:68">
      <c r="G294" s="41">
        <v>3141</v>
      </c>
      <c r="H294" s="42">
        <f t="shared" ref="H294:BP294" si="788">SUMIF($E$7:$E$277,"=3141",H$7:H$277)</f>
        <v>40872851</v>
      </c>
      <c r="I294" s="42">
        <f t="shared" si="788"/>
        <v>0</v>
      </c>
      <c r="J294" s="42">
        <f t="shared" si="788"/>
        <v>29567248</v>
      </c>
      <c r="K294" s="42">
        <f t="shared" si="788"/>
        <v>0</v>
      </c>
      <c r="L294" s="42">
        <f t="shared" si="788"/>
        <v>539000</v>
      </c>
      <c r="M294" s="42">
        <f t="shared" si="788"/>
        <v>10175914</v>
      </c>
      <c r="N294" s="42">
        <f t="shared" si="788"/>
        <v>295675</v>
      </c>
      <c r="O294" s="42">
        <f t="shared" si="788"/>
        <v>295014</v>
      </c>
      <c r="P294" s="42">
        <f t="shared" si="788"/>
        <v>88.979999999999976</v>
      </c>
      <c r="Q294" s="42">
        <f t="shared" si="788"/>
        <v>0</v>
      </c>
      <c r="R294" s="42">
        <f t="shared" si="788"/>
        <v>88.979999999999976</v>
      </c>
      <c r="S294" s="42">
        <f t="shared" si="788"/>
        <v>0</v>
      </c>
      <c r="T294" s="42">
        <f t="shared" si="788"/>
        <v>0</v>
      </c>
      <c r="U294" s="42">
        <f t="shared" si="788"/>
        <v>0</v>
      </c>
      <c r="V294" s="42">
        <f t="shared" si="788"/>
        <v>0</v>
      </c>
      <c r="W294" s="42">
        <f t="shared" si="788"/>
        <v>0</v>
      </c>
      <c r="X294" s="42">
        <f t="shared" si="788"/>
        <v>0</v>
      </c>
      <c r="Y294" s="42">
        <f t="shared" si="788"/>
        <v>0</v>
      </c>
      <c r="Z294" s="42">
        <f t="shared" si="788"/>
        <v>0</v>
      </c>
      <c r="AA294" s="42">
        <f t="shared" si="788"/>
        <v>0</v>
      </c>
      <c r="AB294" s="42">
        <f t="shared" si="788"/>
        <v>0</v>
      </c>
      <c r="AC294" s="42">
        <f t="shared" si="788"/>
        <v>0</v>
      </c>
      <c r="AD294" s="42">
        <f t="shared" si="788"/>
        <v>0</v>
      </c>
      <c r="AE294" s="42">
        <f t="shared" si="788"/>
        <v>0</v>
      </c>
      <c r="AF294" s="42">
        <f t="shared" si="788"/>
        <v>0</v>
      </c>
      <c r="AG294" s="42">
        <f t="shared" si="788"/>
        <v>0</v>
      </c>
      <c r="AH294" s="42">
        <f t="shared" si="788"/>
        <v>0</v>
      </c>
      <c r="AI294" s="42">
        <f t="shared" si="788"/>
        <v>0</v>
      </c>
      <c r="AJ294" s="42">
        <f t="shared" si="788"/>
        <v>0</v>
      </c>
      <c r="AK294" s="42">
        <f t="shared" si="788"/>
        <v>0</v>
      </c>
      <c r="AL294" s="42">
        <f t="shared" si="788"/>
        <v>0</v>
      </c>
      <c r="AM294" s="42">
        <f t="shared" si="788"/>
        <v>0</v>
      </c>
      <c r="AN294" s="42">
        <f t="shared" si="788"/>
        <v>0</v>
      </c>
      <c r="AO294" s="42">
        <f t="shared" si="788"/>
        <v>0</v>
      </c>
      <c r="AP294" s="42">
        <f t="shared" si="788"/>
        <v>0</v>
      </c>
      <c r="AQ294" s="42">
        <f t="shared" si="788"/>
        <v>0</v>
      </c>
      <c r="AR294" s="42">
        <f t="shared" si="788"/>
        <v>0</v>
      </c>
      <c r="AS294" s="42">
        <f t="shared" si="788"/>
        <v>0</v>
      </c>
      <c r="AT294" s="42">
        <f t="shared" si="788"/>
        <v>0</v>
      </c>
      <c r="AU294" s="42">
        <f t="shared" si="788"/>
        <v>0</v>
      </c>
      <c r="AV294" s="42">
        <f t="shared" si="788"/>
        <v>0</v>
      </c>
      <c r="AW294" s="42">
        <f t="shared" si="788"/>
        <v>0</v>
      </c>
      <c r="AX294" s="42">
        <f t="shared" si="788"/>
        <v>0</v>
      </c>
      <c r="AY294" s="42">
        <f t="shared" si="788"/>
        <v>0</v>
      </c>
      <c r="AZ294" s="42">
        <f t="shared" si="788"/>
        <v>0</v>
      </c>
      <c r="BA294" s="42">
        <f t="shared" si="788"/>
        <v>0</v>
      </c>
      <c r="BB294" s="42">
        <f t="shared" si="788"/>
        <v>0</v>
      </c>
      <c r="BC294" s="42">
        <f t="shared" si="788"/>
        <v>0</v>
      </c>
      <c r="BD294" s="42">
        <f t="shared" si="788"/>
        <v>0</v>
      </c>
      <c r="BE294" s="42">
        <f t="shared" si="788"/>
        <v>0</v>
      </c>
      <c r="BF294" s="42">
        <f t="shared" si="788"/>
        <v>40872851</v>
      </c>
      <c r="BG294" s="42">
        <f t="shared" si="788"/>
        <v>0</v>
      </c>
      <c r="BH294" s="42">
        <f t="shared" si="788"/>
        <v>29567248</v>
      </c>
      <c r="BI294" s="42">
        <f t="shared" si="788"/>
        <v>0</v>
      </c>
      <c r="BJ294" s="42">
        <f t="shared" si="788"/>
        <v>539000</v>
      </c>
      <c r="BK294" s="42">
        <f t="shared" si="788"/>
        <v>10175914</v>
      </c>
      <c r="BL294" s="42">
        <f t="shared" si="788"/>
        <v>295675</v>
      </c>
      <c r="BM294" s="42">
        <f t="shared" si="788"/>
        <v>295014</v>
      </c>
      <c r="BN294" s="42">
        <f t="shared" si="788"/>
        <v>88.979999999999976</v>
      </c>
      <c r="BO294" s="42">
        <f t="shared" si="788"/>
        <v>0</v>
      </c>
      <c r="BP294" s="42">
        <f t="shared" si="788"/>
        <v>88.979999999999976</v>
      </c>
    </row>
    <row r="295" spans="7:68">
      <c r="G295" s="41">
        <v>3143</v>
      </c>
      <c r="H295" s="42">
        <f t="shared" ref="H295:BP295" si="789">SUMIF($E$7:$E$277,"=3143",H$7:H$277)</f>
        <v>20079438</v>
      </c>
      <c r="I295" s="42">
        <f t="shared" si="789"/>
        <v>14785901</v>
      </c>
      <c r="J295" s="42">
        <f t="shared" si="789"/>
        <v>105966</v>
      </c>
      <c r="K295" s="42">
        <f t="shared" si="789"/>
        <v>0</v>
      </c>
      <c r="L295" s="42">
        <f t="shared" si="789"/>
        <v>0</v>
      </c>
      <c r="M295" s="42">
        <f t="shared" si="789"/>
        <v>5033452</v>
      </c>
      <c r="N295" s="42">
        <f t="shared" si="789"/>
        <v>148917</v>
      </c>
      <c r="O295" s="42">
        <f t="shared" si="789"/>
        <v>5202</v>
      </c>
      <c r="P295" s="42">
        <f t="shared" si="789"/>
        <v>32.900400000000005</v>
      </c>
      <c r="Q295" s="42">
        <f t="shared" si="789"/>
        <v>32.490400000000001</v>
      </c>
      <c r="R295" s="42">
        <f t="shared" si="789"/>
        <v>0.41000000000000003</v>
      </c>
      <c r="S295" s="42">
        <f t="shared" si="789"/>
        <v>0</v>
      </c>
      <c r="T295" s="42">
        <f t="shared" si="789"/>
        <v>0</v>
      </c>
      <c r="U295" s="42">
        <f t="shared" si="789"/>
        <v>0</v>
      </c>
      <c r="V295" s="42">
        <f t="shared" si="789"/>
        <v>0</v>
      </c>
      <c r="W295" s="42">
        <f t="shared" si="789"/>
        <v>0</v>
      </c>
      <c r="X295" s="42">
        <f t="shared" si="789"/>
        <v>0</v>
      </c>
      <c r="Y295" s="42">
        <f t="shared" si="789"/>
        <v>0</v>
      </c>
      <c r="Z295" s="42">
        <f t="shared" si="789"/>
        <v>0</v>
      </c>
      <c r="AA295" s="42">
        <f t="shared" si="789"/>
        <v>0</v>
      </c>
      <c r="AB295" s="42">
        <f t="shared" si="789"/>
        <v>0</v>
      </c>
      <c r="AC295" s="42">
        <f t="shared" si="789"/>
        <v>0</v>
      </c>
      <c r="AD295" s="42">
        <f t="shared" si="789"/>
        <v>0</v>
      </c>
      <c r="AE295" s="42">
        <f t="shared" si="789"/>
        <v>0</v>
      </c>
      <c r="AF295" s="42">
        <f t="shared" si="789"/>
        <v>0</v>
      </c>
      <c r="AG295" s="42">
        <f t="shared" si="789"/>
        <v>0</v>
      </c>
      <c r="AH295" s="42">
        <f t="shared" si="789"/>
        <v>0</v>
      </c>
      <c r="AI295" s="42">
        <f t="shared" si="789"/>
        <v>0</v>
      </c>
      <c r="AJ295" s="42">
        <f t="shared" si="789"/>
        <v>0</v>
      </c>
      <c r="AK295" s="42">
        <f t="shared" si="789"/>
        <v>0</v>
      </c>
      <c r="AL295" s="42">
        <f t="shared" si="789"/>
        <v>0</v>
      </c>
      <c r="AM295" s="42">
        <f t="shared" si="789"/>
        <v>0</v>
      </c>
      <c r="AN295" s="42">
        <f t="shared" si="789"/>
        <v>0</v>
      </c>
      <c r="AO295" s="42">
        <f t="shared" si="789"/>
        <v>0</v>
      </c>
      <c r="AP295" s="42">
        <f t="shared" si="789"/>
        <v>0</v>
      </c>
      <c r="AQ295" s="42">
        <f t="shared" si="789"/>
        <v>0</v>
      </c>
      <c r="AR295" s="42">
        <f t="shared" si="789"/>
        <v>0</v>
      </c>
      <c r="AS295" s="42">
        <f t="shared" si="789"/>
        <v>0</v>
      </c>
      <c r="AT295" s="42">
        <f t="shared" si="789"/>
        <v>0</v>
      </c>
      <c r="AU295" s="42">
        <f t="shared" si="789"/>
        <v>0</v>
      </c>
      <c r="AV295" s="42">
        <f t="shared" si="789"/>
        <v>0</v>
      </c>
      <c r="AW295" s="42">
        <f t="shared" si="789"/>
        <v>0</v>
      </c>
      <c r="AX295" s="42">
        <f t="shared" si="789"/>
        <v>0</v>
      </c>
      <c r="AY295" s="42">
        <f t="shared" si="789"/>
        <v>0</v>
      </c>
      <c r="AZ295" s="42">
        <f t="shared" si="789"/>
        <v>0</v>
      </c>
      <c r="BA295" s="42">
        <f t="shared" si="789"/>
        <v>0</v>
      </c>
      <c r="BB295" s="42">
        <f t="shared" si="789"/>
        <v>0</v>
      </c>
      <c r="BC295" s="42">
        <f t="shared" si="789"/>
        <v>0</v>
      </c>
      <c r="BD295" s="42">
        <f t="shared" si="789"/>
        <v>0</v>
      </c>
      <c r="BE295" s="42">
        <f t="shared" si="789"/>
        <v>0</v>
      </c>
      <c r="BF295" s="42">
        <f t="shared" si="789"/>
        <v>20079438</v>
      </c>
      <c r="BG295" s="42">
        <f t="shared" si="789"/>
        <v>14785901</v>
      </c>
      <c r="BH295" s="42">
        <f t="shared" si="789"/>
        <v>105966</v>
      </c>
      <c r="BI295" s="42">
        <f t="shared" si="789"/>
        <v>0</v>
      </c>
      <c r="BJ295" s="42">
        <f t="shared" si="789"/>
        <v>0</v>
      </c>
      <c r="BK295" s="42">
        <f t="shared" si="789"/>
        <v>5033452</v>
      </c>
      <c r="BL295" s="42">
        <f t="shared" si="789"/>
        <v>148917</v>
      </c>
      <c r="BM295" s="42">
        <f t="shared" si="789"/>
        <v>5202</v>
      </c>
      <c r="BN295" s="42">
        <f t="shared" si="789"/>
        <v>32.900400000000005</v>
      </c>
      <c r="BO295" s="42">
        <f t="shared" si="789"/>
        <v>32.490400000000001</v>
      </c>
      <c r="BP295" s="42">
        <f t="shared" si="789"/>
        <v>0.41000000000000003</v>
      </c>
    </row>
    <row r="296" spans="7:68">
      <c r="G296" s="41">
        <v>3145</v>
      </c>
      <c r="H296" s="42">
        <f t="shared" ref="H296:BP296" si="790">SUMIF($E$7:$E$277,"=3145",H$7:H$277)</f>
        <v>9295159</v>
      </c>
      <c r="I296" s="42">
        <f t="shared" si="790"/>
        <v>5944150</v>
      </c>
      <c r="J296" s="42">
        <f t="shared" si="790"/>
        <v>920137</v>
      </c>
      <c r="K296" s="42">
        <f t="shared" si="790"/>
        <v>0</v>
      </c>
      <c r="L296" s="42">
        <f t="shared" si="790"/>
        <v>0</v>
      </c>
      <c r="M296" s="42">
        <f t="shared" si="790"/>
        <v>2320129</v>
      </c>
      <c r="N296" s="42">
        <f t="shared" si="790"/>
        <v>68643</v>
      </c>
      <c r="O296" s="42">
        <f t="shared" si="790"/>
        <v>42100</v>
      </c>
      <c r="P296" s="42">
        <f t="shared" si="790"/>
        <v>14.68</v>
      </c>
      <c r="Q296" s="42">
        <f t="shared" si="790"/>
        <v>11.68</v>
      </c>
      <c r="R296" s="42">
        <f t="shared" si="790"/>
        <v>3</v>
      </c>
      <c r="S296" s="42">
        <f t="shared" si="790"/>
        <v>0</v>
      </c>
      <c r="T296" s="42">
        <f t="shared" si="790"/>
        <v>0</v>
      </c>
      <c r="U296" s="42">
        <f t="shared" si="790"/>
        <v>0</v>
      </c>
      <c r="V296" s="42">
        <f t="shared" si="790"/>
        <v>0</v>
      </c>
      <c r="W296" s="42">
        <f t="shared" si="790"/>
        <v>0</v>
      </c>
      <c r="X296" s="42">
        <f t="shared" si="790"/>
        <v>0</v>
      </c>
      <c r="Y296" s="42">
        <f t="shared" si="790"/>
        <v>0</v>
      </c>
      <c r="Z296" s="42">
        <f t="shared" si="790"/>
        <v>0</v>
      </c>
      <c r="AA296" s="42">
        <f t="shared" si="790"/>
        <v>0</v>
      </c>
      <c r="AB296" s="42">
        <f t="shared" si="790"/>
        <v>0</v>
      </c>
      <c r="AC296" s="42">
        <f t="shared" si="790"/>
        <v>0</v>
      </c>
      <c r="AD296" s="42">
        <f t="shared" si="790"/>
        <v>0</v>
      </c>
      <c r="AE296" s="42">
        <f t="shared" si="790"/>
        <v>0</v>
      </c>
      <c r="AF296" s="42">
        <f t="shared" si="790"/>
        <v>0</v>
      </c>
      <c r="AG296" s="42">
        <f t="shared" si="790"/>
        <v>0</v>
      </c>
      <c r="AH296" s="42">
        <f t="shared" si="790"/>
        <v>0</v>
      </c>
      <c r="AI296" s="42">
        <f t="shared" si="790"/>
        <v>0</v>
      </c>
      <c r="AJ296" s="42">
        <f t="shared" si="790"/>
        <v>0</v>
      </c>
      <c r="AK296" s="42">
        <f t="shared" si="790"/>
        <v>0</v>
      </c>
      <c r="AL296" s="42">
        <f t="shared" si="790"/>
        <v>0</v>
      </c>
      <c r="AM296" s="42">
        <f t="shared" si="790"/>
        <v>0</v>
      </c>
      <c r="AN296" s="42">
        <f t="shared" si="790"/>
        <v>0</v>
      </c>
      <c r="AO296" s="42">
        <f t="shared" si="790"/>
        <v>0</v>
      </c>
      <c r="AP296" s="42">
        <f t="shared" si="790"/>
        <v>0</v>
      </c>
      <c r="AQ296" s="42">
        <f t="shared" si="790"/>
        <v>0</v>
      </c>
      <c r="AR296" s="42">
        <f t="shared" si="790"/>
        <v>0</v>
      </c>
      <c r="AS296" s="42">
        <f t="shared" si="790"/>
        <v>0</v>
      </c>
      <c r="AT296" s="42">
        <f t="shared" si="790"/>
        <v>0</v>
      </c>
      <c r="AU296" s="42">
        <f t="shared" si="790"/>
        <v>0</v>
      </c>
      <c r="AV296" s="42">
        <f t="shared" si="790"/>
        <v>0</v>
      </c>
      <c r="AW296" s="42">
        <f t="shared" si="790"/>
        <v>0</v>
      </c>
      <c r="AX296" s="42">
        <f t="shared" si="790"/>
        <v>0</v>
      </c>
      <c r="AY296" s="42">
        <f t="shared" si="790"/>
        <v>0</v>
      </c>
      <c r="AZ296" s="42">
        <f t="shared" si="790"/>
        <v>0</v>
      </c>
      <c r="BA296" s="42">
        <f t="shared" si="790"/>
        <v>0</v>
      </c>
      <c r="BB296" s="42">
        <f t="shared" si="790"/>
        <v>0</v>
      </c>
      <c r="BC296" s="42">
        <f t="shared" si="790"/>
        <v>0</v>
      </c>
      <c r="BD296" s="42">
        <f t="shared" si="790"/>
        <v>0</v>
      </c>
      <c r="BE296" s="42">
        <f t="shared" si="790"/>
        <v>0</v>
      </c>
      <c r="BF296" s="42">
        <f t="shared" si="790"/>
        <v>9295159</v>
      </c>
      <c r="BG296" s="42">
        <f t="shared" si="790"/>
        <v>5944150</v>
      </c>
      <c r="BH296" s="42">
        <f t="shared" si="790"/>
        <v>920137</v>
      </c>
      <c r="BI296" s="42">
        <f t="shared" si="790"/>
        <v>0</v>
      </c>
      <c r="BJ296" s="42">
        <f t="shared" si="790"/>
        <v>0</v>
      </c>
      <c r="BK296" s="42">
        <f t="shared" si="790"/>
        <v>2320129</v>
      </c>
      <c r="BL296" s="42">
        <f t="shared" si="790"/>
        <v>68643</v>
      </c>
      <c r="BM296" s="42">
        <f t="shared" si="790"/>
        <v>42100</v>
      </c>
      <c r="BN296" s="42">
        <f t="shared" si="790"/>
        <v>14.68</v>
      </c>
      <c r="BO296" s="42">
        <f t="shared" si="790"/>
        <v>11.68</v>
      </c>
      <c r="BP296" s="42">
        <f t="shared" si="790"/>
        <v>3</v>
      </c>
    </row>
    <row r="297" spans="7:68">
      <c r="G297" s="41">
        <v>3146</v>
      </c>
      <c r="H297" s="42">
        <f t="shared" ref="H297:BP297" si="791">SUMIF($E$7:$E$277,"=3146",H$7:H$277)</f>
        <v>72230303</v>
      </c>
      <c r="I297" s="42">
        <f t="shared" si="791"/>
        <v>46408234</v>
      </c>
      <c r="J297" s="42">
        <f t="shared" si="791"/>
        <v>6482757</v>
      </c>
      <c r="K297" s="42">
        <f t="shared" si="791"/>
        <v>0</v>
      </c>
      <c r="L297" s="42">
        <f t="shared" si="791"/>
        <v>74000</v>
      </c>
      <c r="M297" s="42">
        <f t="shared" si="791"/>
        <v>17902166</v>
      </c>
      <c r="N297" s="42">
        <f t="shared" si="791"/>
        <v>528910</v>
      </c>
      <c r="O297" s="42">
        <f t="shared" si="791"/>
        <v>834236</v>
      </c>
      <c r="P297" s="42">
        <f t="shared" si="791"/>
        <v>86.279999999999987</v>
      </c>
      <c r="Q297" s="42">
        <f t="shared" si="791"/>
        <v>71.040000000000006</v>
      </c>
      <c r="R297" s="42">
        <f t="shared" si="791"/>
        <v>15.24</v>
      </c>
      <c r="S297" s="42">
        <f t="shared" si="791"/>
        <v>0</v>
      </c>
      <c r="T297" s="42">
        <f t="shared" si="791"/>
        <v>0</v>
      </c>
      <c r="U297" s="42">
        <f t="shared" si="791"/>
        <v>0</v>
      </c>
      <c r="V297" s="42">
        <f t="shared" si="791"/>
        <v>0</v>
      </c>
      <c r="W297" s="42">
        <f t="shared" si="791"/>
        <v>0</v>
      </c>
      <c r="X297" s="42">
        <f t="shared" si="791"/>
        <v>0</v>
      </c>
      <c r="Y297" s="42">
        <f t="shared" si="791"/>
        <v>0</v>
      </c>
      <c r="Z297" s="42">
        <f t="shared" si="791"/>
        <v>0</v>
      </c>
      <c r="AA297" s="42">
        <f t="shared" si="791"/>
        <v>0</v>
      </c>
      <c r="AB297" s="42">
        <f t="shared" si="791"/>
        <v>0</v>
      </c>
      <c r="AC297" s="42">
        <f t="shared" si="791"/>
        <v>0</v>
      </c>
      <c r="AD297" s="42">
        <f t="shared" si="791"/>
        <v>0</v>
      </c>
      <c r="AE297" s="42">
        <f t="shared" si="791"/>
        <v>0</v>
      </c>
      <c r="AF297" s="42">
        <f t="shared" si="791"/>
        <v>0</v>
      </c>
      <c r="AG297" s="42">
        <f t="shared" si="791"/>
        <v>0</v>
      </c>
      <c r="AH297" s="42">
        <f t="shared" si="791"/>
        <v>0</v>
      </c>
      <c r="AI297" s="42">
        <f t="shared" si="791"/>
        <v>0</v>
      </c>
      <c r="AJ297" s="42">
        <f t="shared" si="791"/>
        <v>0</v>
      </c>
      <c r="AK297" s="42">
        <f t="shared" si="791"/>
        <v>0</v>
      </c>
      <c r="AL297" s="42">
        <f t="shared" si="791"/>
        <v>0</v>
      </c>
      <c r="AM297" s="42">
        <f t="shared" si="791"/>
        <v>0</v>
      </c>
      <c r="AN297" s="42">
        <f t="shared" si="791"/>
        <v>0</v>
      </c>
      <c r="AO297" s="42">
        <f t="shared" si="791"/>
        <v>0</v>
      </c>
      <c r="AP297" s="42">
        <f t="shared" si="791"/>
        <v>0</v>
      </c>
      <c r="AQ297" s="42">
        <f t="shared" si="791"/>
        <v>0</v>
      </c>
      <c r="AR297" s="42">
        <f t="shared" si="791"/>
        <v>0</v>
      </c>
      <c r="AS297" s="42">
        <f t="shared" si="791"/>
        <v>0</v>
      </c>
      <c r="AT297" s="42">
        <f t="shared" si="791"/>
        <v>0</v>
      </c>
      <c r="AU297" s="42">
        <f t="shared" si="791"/>
        <v>0</v>
      </c>
      <c r="AV297" s="42">
        <f t="shared" si="791"/>
        <v>0</v>
      </c>
      <c r="AW297" s="42">
        <f t="shared" si="791"/>
        <v>0</v>
      </c>
      <c r="AX297" s="42">
        <f t="shared" si="791"/>
        <v>0</v>
      </c>
      <c r="AY297" s="42">
        <f t="shared" si="791"/>
        <v>0</v>
      </c>
      <c r="AZ297" s="42">
        <f t="shared" si="791"/>
        <v>0</v>
      </c>
      <c r="BA297" s="42">
        <f t="shared" si="791"/>
        <v>0</v>
      </c>
      <c r="BB297" s="42">
        <f t="shared" si="791"/>
        <v>0</v>
      </c>
      <c r="BC297" s="42">
        <f t="shared" si="791"/>
        <v>0</v>
      </c>
      <c r="BD297" s="42">
        <f t="shared" si="791"/>
        <v>0</v>
      </c>
      <c r="BE297" s="42">
        <f t="shared" si="791"/>
        <v>0</v>
      </c>
      <c r="BF297" s="42">
        <f t="shared" si="791"/>
        <v>72230303</v>
      </c>
      <c r="BG297" s="42">
        <f t="shared" si="791"/>
        <v>46408234</v>
      </c>
      <c r="BH297" s="42">
        <f t="shared" si="791"/>
        <v>6482757</v>
      </c>
      <c r="BI297" s="42">
        <f t="shared" si="791"/>
        <v>0</v>
      </c>
      <c r="BJ297" s="42">
        <f t="shared" si="791"/>
        <v>74000</v>
      </c>
      <c r="BK297" s="42">
        <f t="shared" si="791"/>
        <v>17902166</v>
      </c>
      <c r="BL297" s="42">
        <f t="shared" si="791"/>
        <v>528910</v>
      </c>
      <c r="BM297" s="42">
        <f t="shared" si="791"/>
        <v>834236</v>
      </c>
      <c r="BN297" s="42">
        <f t="shared" si="791"/>
        <v>86.279999999999987</v>
      </c>
      <c r="BO297" s="42">
        <f t="shared" si="791"/>
        <v>71.040000000000006</v>
      </c>
      <c r="BP297" s="42">
        <f t="shared" si="791"/>
        <v>15.24</v>
      </c>
    </row>
    <row r="298" spans="7:68">
      <c r="G298" s="41">
        <v>3147</v>
      </c>
      <c r="H298" s="42">
        <f t="shared" ref="H298:BP298" si="792">SUMIF($E$7:$E$277,"=3147",H$7:H$277)</f>
        <v>68419580</v>
      </c>
      <c r="I298" s="42">
        <f t="shared" si="792"/>
        <v>42411702</v>
      </c>
      <c r="J298" s="42">
        <f t="shared" si="792"/>
        <v>6792600</v>
      </c>
      <c r="K298" s="42">
        <f t="shared" si="792"/>
        <v>580200</v>
      </c>
      <c r="L298" s="42">
        <f t="shared" si="792"/>
        <v>741280</v>
      </c>
      <c r="M298" s="42">
        <f t="shared" si="792"/>
        <v>17077714</v>
      </c>
      <c r="N298" s="42">
        <f t="shared" si="792"/>
        <v>492044</v>
      </c>
      <c r="O298" s="42">
        <f t="shared" si="792"/>
        <v>324040</v>
      </c>
      <c r="P298" s="42">
        <f t="shared" si="792"/>
        <v>105.84</v>
      </c>
      <c r="Q298" s="42">
        <f t="shared" si="792"/>
        <v>81.42</v>
      </c>
      <c r="R298" s="42">
        <f t="shared" si="792"/>
        <v>24.419999999999998</v>
      </c>
      <c r="S298" s="42">
        <f t="shared" si="792"/>
        <v>0</v>
      </c>
      <c r="T298" s="42">
        <f t="shared" si="792"/>
        <v>0</v>
      </c>
      <c r="U298" s="42">
        <f t="shared" si="792"/>
        <v>0</v>
      </c>
      <c r="V298" s="42">
        <f t="shared" si="792"/>
        <v>0</v>
      </c>
      <c r="W298" s="42">
        <f t="shared" si="792"/>
        <v>0</v>
      </c>
      <c r="X298" s="42">
        <f t="shared" si="792"/>
        <v>0</v>
      </c>
      <c r="Y298" s="42">
        <f t="shared" si="792"/>
        <v>0</v>
      </c>
      <c r="Z298" s="42">
        <f t="shared" si="792"/>
        <v>0</v>
      </c>
      <c r="AA298" s="42">
        <f t="shared" si="792"/>
        <v>300000</v>
      </c>
      <c r="AB298" s="42">
        <f t="shared" si="792"/>
        <v>0</v>
      </c>
      <c r="AC298" s="42">
        <f t="shared" si="792"/>
        <v>0</v>
      </c>
      <c r="AD298" s="42">
        <f t="shared" si="792"/>
        <v>0</v>
      </c>
      <c r="AE298" s="42">
        <f t="shared" si="792"/>
        <v>300000</v>
      </c>
      <c r="AF298" s="42">
        <f t="shared" si="792"/>
        <v>0</v>
      </c>
      <c r="AG298" s="42">
        <f t="shared" si="792"/>
        <v>0</v>
      </c>
      <c r="AH298" s="42">
        <f t="shared" si="792"/>
        <v>135153</v>
      </c>
      <c r="AI298" s="42">
        <f t="shared" si="792"/>
        <v>135153</v>
      </c>
      <c r="AJ298" s="42">
        <f t="shared" si="792"/>
        <v>-300000</v>
      </c>
      <c r="AK298" s="42">
        <f t="shared" si="792"/>
        <v>0</v>
      </c>
      <c r="AL298" s="42">
        <f t="shared" si="792"/>
        <v>-300000</v>
      </c>
      <c r="AM298" s="42">
        <f t="shared" si="792"/>
        <v>135153</v>
      </c>
      <c r="AN298" s="42">
        <f t="shared" si="792"/>
        <v>0</v>
      </c>
      <c r="AO298" s="42">
        <f t="shared" si="792"/>
        <v>3000</v>
      </c>
      <c r="AP298" s="42">
        <f t="shared" si="792"/>
        <v>0</v>
      </c>
      <c r="AQ298" s="42">
        <f t="shared" si="792"/>
        <v>0</v>
      </c>
      <c r="AR298" s="42">
        <f t="shared" si="792"/>
        <v>0</v>
      </c>
      <c r="AS298" s="42">
        <f t="shared" si="792"/>
        <v>0</v>
      </c>
      <c r="AT298" s="42">
        <f t="shared" si="792"/>
        <v>0</v>
      </c>
      <c r="AU298" s="42">
        <f t="shared" si="792"/>
        <v>0.1</v>
      </c>
      <c r="AV298" s="42">
        <f t="shared" si="792"/>
        <v>0</v>
      </c>
      <c r="AW298" s="42">
        <f t="shared" si="792"/>
        <v>0</v>
      </c>
      <c r="AX298" s="42">
        <f t="shared" si="792"/>
        <v>0</v>
      </c>
      <c r="AY298" s="42">
        <f t="shared" si="792"/>
        <v>0</v>
      </c>
      <c r="AZ298" s="42">
        <f t="shared" si="792"/>
        <v>0</v>
      </c>
      <c r="BA298" s="42">
        <f t="shared" si="792"/>
        <v>0</v>
      </c>
      <c r="BB298" s="42">
        <f t="shared" si="792"/>
        <v>0</v>
      </c>
      <c r="BC298" s="42">
        <f t="shared" si="792"/>
        <v>0</v>
      </c>
      <c r="BD298" s="42">
        <f t="shared" si="792"/>
        <v>0.1</v>
      </c>
      <c r="BE298" s="42">
        <f t="shared" si="792"/>
        <v>0.1</v>
      </c>
      <c r="BF298" s="42">
        <f t="shared" si="792"/>
        <v>68557733</v>
      </c>
      <c r="BG298" s="42">
        <f t="shared" si="792"/>
        <v>42411702</v>
      </c>
      <c r="BH298" s="42">
        <f t="shared" si="792"/>
        <v>7092600</v>
      </c>
      <c r="BI298" s="42">
        <f t="shared" si="792"/>
        <v>715353</v>
      </c>
      <c r="BJ298" s="42">
        <f t="shared" si="792"/>
        <v>441280</v>
      </c>
      <c r="BK298" s="42">
        <f t="shared" si="792"/>
        <v>17077714</v>
      </c>
      <c r="BL298" s="42">
        <f t="shared" si="792"/>
        <v>495044</v>
      </c>
      <c r="BM298" s="42">
        <f t="shared" si="792"/>
        <v>324040</v>
      </c>
      <c r="BN298" s="42">
        <f t="shared" si="792"/>
        <v>105.94</v>
      </c>
      <c r="BO298" s="42">
        <f t="shared" si="792"/>
        <v>81.42</v>
      </c>
      <c r="BP298" s="42">
        <f t="shared" si="792"/>
        <v>24.52</v>
      </c>
    </row>
    <row r="299" spans="7:68">
      <c r="G299" s="41">
        <v>3150</v>
      </c>
      <c r="H299" s="42">
        <f t="shared" ref="H299:BP299" si="793">SUMIF($E$7:$E$277,"=3150",H$7:H$277)</f>
        <v>26286423</v>
      </c>
      <c r="I299" s="42">
        <f t="shared" si="793"/>
        <v>17612193</v>
      </c>
      <c r="J299" s="42">
        <f t="shared" si="793"/>
        <v>586688</v>
      </c>
      <c r="K299" s="42">
        <f t="shared" si="793"/>
        <v>1166150</v>
      </c>
      <c r="L299" s="42">
        <f t="shared" si="793"/>
        <v>73000</v>
      </c>
      <c r="M299" s="42">
        <f t="shared" si="793"/>
        <v>6570054</v>
      </c>
      <c r="N299" s="42">
        <f t="shared" si="793"/>
        <v>181990</v>
      </c>
      <c r="O299" s="42">
        <f t="shared" si="793"/>
        <v>96348</v>
      </c>
      <c r="P299" s="42">
        <f t="shared" si="793"/>
        <v>27.0716</v>
      </c>
      <c r="Q299" s="42">
        <f t="shared" si="793"/>
        <v>25.2028</v>
      </c>
      <c r="R299" s="42">
        <f t="shared" si="793"/>
        <v>1.8688000000000002</v>
      </c>
      <c r="S299" s="42">
        <f t="shared" si="793"/>
        <v>0</v>
      </c>
      <c r="T299" s="42">
        <f t="shared" si="793"/>
        <v>0</v>
      </c>
      <c r="U299" s="42">
        <f t="shared" si="793"/>
        <v>0</v>
      </c>
      <c r="V299" s="42">
        <f t="shared" si="793"/>
        <v>0</v>
      </c>
      <c r="W299" s="42">
        <f t="shared" si="793"/>
        <v>0</v>
      </c>
      <c r="X299" s="42">
        <f t="shared" si="793"/>
        <v>0</v>
      </c>
      <c r="Y299" s="42">
        <f t="shared" si="793"/>
        <v>0</v>
      </c>
      <c r="Z299" s="42">
        <f t="shared" si="793"/>
        <v>0</v>
      </c>
      <c r="AA299" s="42">
        <f t="shared" si="793"/>
        <v>0</v>
      </c>
      <c r="AB299" s="42">
        <f t="shared" si="793"/>
        <v>0</v>
      </c>
      <c r="AC299" s="42">
        <f t="shared" si="793"/>
        <v>0</v>
      </c>
      <c r="AD299" s="42">
        <f t="shared" si="793"/>
        <v>0</v>
      </c>
      <c r="AE299" s="42">
        <f t="shared" si="793"/>
        <v>0</v>
      </c>
      <c r="AF299" s="42">
        <f t="shared" si="793"/>
        <v>0</v>
      </c>
      <c r="AG299" s="42">
        <f t="shared" si="793"/>
        <v>0</v>
      </c>
      <c r="AH299" s="42">
        <f t="shared" si="793"/>
        <v>0</v>
      </c>
      <c r="AI299" s="42">
        <f t="shared" si="793"/>
        <v>0</v>
      </c>
      <c r="AJ299" s="42">
        <f t="shared" si="793"/>
        <v>0</v>
      </c>
      <c r="AK299" s="42">
        <f t="shared" si="793"/>
        <v>0</v>
      </c>
      <c r="AL299" s="42">
        <f t="shared" si="793"/>
        <v>0</v>
      </c>
      <c r="AM299" s="42">
        <f t="shared" si="793"/>
        <v>0</v>
      </c>
      <c r="AN299" s="42">
        <f t="shared" si="793"/>
        <v>0</v>
      </c>
      <c r="AO299" s="42">
        <f t="shared" si="793"/>
        <v>0</v>
      </c>
      <c r="AP299" s="42">
        <f t="shared" si="793"/>
        <v>0</v>
      </c>
      <c r="AQ299" s="42">
        <f t="shared" si="793"/>
        <v>0</v>
      </c>
      <c r="AR299" s="42">
        <f t="shared" si="793"/>
        <v>0</v>
      </c>
      <c r="AS299" s="42">
        <f t="shared" si="793"/>
        <v>0</v>
      </c>
      <c r="AT299" s="42">
        <f t="shared" si="793"/>
        <v>0</v>
      </c>
      <c r="AU299" s="42">
        <f t="shared" si="793"/>
        <v>0</v>
      </c>
      <c r="AV299" s="42">
        <f t="shared" si="793"/>
        <v>0</v>
      </c>
      <c r="AW299" s="42">
        <f t="shared" si="793"/>
        <v>0</v>
      </c>
      <c r="AX299" s="42">
        <f t="shared" si="793"/>
        <v>0</v>
      </c>
      <c r="AY299" s="42">
        <f t="shared" si="793"/>
        <v>0</v>
      </c>
      <c r="AZ299" s="42">
        <f t="shared" si="793"/>
        <v>0</v>
      </c>
      <c r="BA299" s="42">
        <f t="shared" si="793"/>
        <v>0</v>
      </c>
      <c r="BB299" s="42">
        <f t="shared" si="793"/>
        <v>0</v>
      </c>
      <c r="BC299" s="42">
        <f t="shared" si="793"/>
        <v>0</v>
      </c>
      <c r="BD299" s="42">
        <f t="shared" si="793"/>
        <v>0</v>
      </c>
      <c r="BE299" s="42">
        <f t="shared" si="793"/>
        <v>0</v>
      </c>
      <c r="BF299" s="42">
        <f t="shared" si="793"/>
        <v>26286423</v>
      </c>
      <c r="BG299" s="42">
        <f t="shared" si="793"/>
        <v>17612193</v>
      </c>
      <c r="BH299" s="42">
        <f t="shared" si="793"/>
        <v>586688</v>
      </c>
      <c r="BI299" s="42">
        <f t="shared" si="793"/>
        <v>1166150</v>
      </c>
      <c r="BJ299" s="42">
        <f t="shared" si="793"/>
        <v>73000</v>
      </c>
      <c r="BK299" s="42">
        <f t="shared" si="793"/>
        <v>6570054</v>
      </c>
      <c r="BL299" s="42">
        <f t="shared" si="793"/>
        <v>181990</v>
      </c>
      <c r="BM299" s="42">
        <f t="shared" si="793"/>
        <v>96348</v>
      </c>
      <c r="BN299" s="42">
        <f t="shared" si="793"/>
        <v>27.0716</v>
      </c>
      <c r="BO299" s="42">
        <f t="shared" si="793"/>
        <v>25.2028</v>
      </c>
      <c r="BP299" s="42">
        <f t="shared" si="793"/>
        <v>1.8688000000000002</v>
      </c>
    </row>
    <row r="300" spans="7:68">
      <c r="G300" s="41">
        <v>3231</v>
      </c>
      <c r="H300" s="42">
        <f t="shared" ref="H300:BP300" si="794">SUMIF($E$7:$E$277,"=3231",H$7:H$277)</f>
        <v>0</v>
      </c>
      <c r="I300" s="42">
        <f t="shared" si="794"/>
        <v>0</v>
      </c>
      <c r="J300" s="42">
        <f t="shared" si="794"/>
        <v>0</v>
      </c>
      <c r="K300" s="42">
        <f t="shared" si="794"/>
        <v>0</v>
      </c>
      <c r="L300" s="42">
        <f t="shared" si="794"/>
        <v>0</v>
      </c>
      <c r="M300" s="42">
        <f t="shared" si="794"/>
        <v>0</v>
      </c>
      <c r="N300" s="42">
        <f t="shared" si="794"/>
        <v>0</v>
      </c>
      <c r="O300" s="42">
        <f t="shared" si="794"/>
        <v>0</v>
      </c>
      <c r="P300" s="42">
        <f t="shared" si="794"/>
        <v>0</v>
      </c>
      <c r="Q300" s="42">
        <f t="shared" si="794"/>
        <v>0</v>
      </c>
      <c r="R300" s="42">
        <f t="shared" si="794"/>
        <v>0</v>
      </c>
      <c r="S300" s="42">
        <f t="shared" si="794"/>
        <v>0</v>
      </c>
      <c r="T300" s="42">
        <f t="shared" si="794"/>
        <v>0</v>
      </c>
      <c r="U300" s="42">
        <f t="shared" si="794"/>
        <v>0</v>
      </c>
      <c r="V300" s="42">
        <f t="shared" si="794"/>
        <v>0</v>
      </c>
      <c r="W300" s="42">
        <f t="shared" si="794"/>
        <v>0</v>
      </c>
      <c r="X300" s="42">
        <f t="shared" si="794"/>
        <v>0</v>
      </c>
      <c r="Y300" s="42">
        <f t="shared" si="794"/>
        <v>0</v>
      </c>
      <c r="Z300" s="42">
        <f t="shared" si="794"/>
        <v>0</v>
      </c>
      <c r="AA300" s="42">
        <f t="shared" si="794"/>
        <v>0</v>
      </c>
      <c r="AB300" s="42">
        <f t="shared" si="794"/>
        <v>0</v>
      </c>
      <c r="AC300" s="42">
        <f t="shared" si="794"/>
        <v>0</v>
      </c>
      <c r="AD300" s="42">
        <f t="shared" si="794"/>
        <v>0</v>
      </c>
      <c r="AE300" s="42">
        <f t="shared" si="794"/>
        <v>0</v>
      </c>
      <c r="AF300" s="42">
        <f t="shared" si="794"/>
        <v>0</v>
      </c>
      <c r="AG300" s="42">
        <f t="shared" si="794"/>
        <v>0</v>
      </c>
      <c r="AH300" s="42">
        <f t="shared" si="794"/>
        <v>0</v>
      </c>
      <c r="AI300" s="42">
        <f t="shared" si="794"/>
        <v>0</v>
      </c>
      <c r="AJ300" s="42">
        <f t="shared" si="794"/>
        <v>0</v>
      </c>
      <c r="AK300" s="42">
        <f t="shared" si="794"/>
        <v>0</v>
      </c>
      <c r="AL300" s="42">
        <f t="shared" si="794"/>
        <v>0</v>
      </c>
      <c r="AM300" s="42">
        <f t="shared" si="794"/>
        <v>0</v>
      </c>
      <c r="AN300" s="42">
        <f t="shared" si="794"/>
        <v>0</v>
      </c>
      <c r="AO300" s="42">
        <f t="shared" si="794"/>
        <v>0</v>
      </c>
      <c r="AP300" s="42">
        <f t="shared" si="794"/>
        <v>0</v>
      </c>
      <c r="AQ300" s="42">
        <f t="shared" si="794"/>
        <v>0</v>
      </c>
      <c r="AR300" s="42">
        <f t="shared" si="794"/>
        <v>0</v>
      </c>
      <c r="AS300" s="42">
        <f t="shared" si="794"/>
        <v>0</v>
      </c>
      <c r="AT300" s="42">
        <f t="shared" si="794"/>
        <v>0</v>
      </c>
      <c r="AU300" s="42">
        <f t="shared" si="794"/>
        <v>0</v>
      </c>
      <c r="AV300" s="42">
        <f t="shared" si="794"/>
        <v>0</v>
      </c>
      <c r="AW300" s="42">
        <f t="shared" si="794"/>
        <v>0</v>
      </c>
      <c r="AX300" s="42">
        <f t="shared" si="794"/>
        <v>0</v>
      </c>
      <c r="AY300" s="42">
        <f t="shared" si="794"/>
        <v>0</v>
      </c>
      <c r="AZ300" s="42">
        <f t="shared" si="794"/>
        <v>0</v>
      </c>
      <c r="BA300" s="42">
        <f t="shared" si="794"/>
        <v>0</v>
      </c>
      <c r="BB300" s="42">
        <f t="shared" si="794"/>
        <v>0</v>
      </c>
      <c r="BC300" s="42">
        <f t="shared" si="794"/>
        <v>0</v>
      </c>
      <c r="BD300" s="42">
        <f t="shared" si="794"/>
        <v>0</v>
      </c>
      <c r="BE300" s="42">
        <f t="shared" si="794"/>
        <v>0</v>
      </c>
      <c r="BF300" s="42">
        <f t="shared" si="794"/>
        <v>0</v>
      </c>
      <c r="BG300" s="42">
        <f t="shared" si="794"/>
        <v>0</v>
      </c>
      <c r="BH300" s="42">
        <f t="shared" si="794"/>
        <v>0</v>
      </c>
      <c r="BI300" s="42">
        <f t="shared" si="794"/>
        <v>0</v>
      </c>
      <c r="BJ300" s="42">
        <f t="shared" si="794"/>
        <v>0</v>
      </c>
      <c r="BK300" s="42">
        <f t="shared" si="794"/>
        <v>0</v>
      </c>
      <c r="BL300" s="42">
        <f t="shared" si="794"/>
        <v>0</v>
      </c>
      <c r="BM300" s="42">
        <f t="shared" si="794"/>
        <v>0</v>
      </c>
      <c r="BN300" s="42">
        <f t="shared" si="794"/>
        <v>0</v>
      </c>
      <c r="BO300" s="42">
        <f t="shared" si="794"/>
        <v>0</v>
      </c>
      <c r="BP300" s="42">
        <f t="shared" si="794"/>
        <v>0</v>
      </c>
    </row>
    <row r="301" spans="7:68">
      <c r="G301" s="41">
        <v>3233</v>
      </c>
      <c r="H301" s="42">
        <f t="shared" ref="H301:BP301" si="795">SUMIF($E$7:$E$277,"=3233",H$7:H$277)</f>
        <v>0</v>
      </c>
      <c r="I301" s="42">
        <f t="shared" si="795"/>
        <v>0</v>
      </c>
      <c r="J301" s="42">
        <f t="shared" si="795"/>
        <v>0</v>
      </c>
      <c r="K301" s="42">
        <f t="shared" si="795"/>
        <v>0</v>
      </c>
      <c r="L301" s="42">
        <f t="shared" si="795"/>
        <v>0</v>
      </c>
      <c r="M301" s="42">
        <f t="shared" si="795"/>
        <v>0</v>
      </c>
      <c r="N301" s="42">
        <f t="shared" si="795"/>
        <v>0</v>
      </c>
      <c r="O301" s="42">
        <f t="shared" si="795"/>
        <v>0</v>
      </c>
      <c r="P301" s="42">
        <f t="shared" si="795"/>
        <v>0</v>
      </c>
      <c r="Q301" s="42">
        <f t="shared" si="795"/>
        <v>0</v>
      </c>
      <c r="R301" s="42">
        <f t="shared" si="795"/>
        <v>0</v>
      </c>
      <c r="S301" s="42">
        <f t="shared" si="795"/>
        <v>0</v>
      </c>
      <c r="T301" s="42">
        <f t="shared" si="795"/>
        <v>0</v>
      </c>
      <c r="U301" s="42">
        <f t="shared" si="795"/>
        <v>0</v>
      </c>
      <c r="V301" s="42">
        <f t="shared" si="795"/>
        <v>0</v>
      </c>
      <c r="W301" s="42">
        <f t="shared" si="795"/>
        <v>0</v>
      </c>
      <c r="X301" s="42">
        <f t="shared" si="795"/>
        <v>0</v>
      </c>
      <c r="Y301" s="42">
        <f t="shared" si="795"/>
        <v>0</v>
      </c>
      <c r="Z301" s="42">
        <f t="shared" si="795"/>
        <v>0</v>
      </c>
      <c r="AA301" s="42">
        <f t="shared" si="795"/>
        <v>0</v>
      </c>
      <c r="AB301" s="42">
        <f t="shared" si="795"/>
        <v>0</v>
      </c>
      <c r="AC301" s="42">
        <f t="shared" si="795"/>
        <v>0</v>
      </c>
      <c r="AD301" s="42">
        <f t="shared" si="795"/>
        <v>0</v>
      </c>
      <c r="AE301" s="42">
        <f t="shared" si="795"/>
        <v>0</v>
      </c>
      <c r="AF301" s="42">
        <f t="shared" si="795"/>
        <v>0</v>
      </c>
      <c r="AG301" s="42">
        <f t="shared" si="795"/>
        <v>0</v>
      </c>
      <c r="AH301" s="42">
        <f t="shared" si="795"/>
        <v>0</v>
      </c>
      <c r="AI301" s="42">
        <f t="shared" si="795"/>
        <v>0</v>
      </c>
      <c r="AJ301" s="42">
        <f t="shared" si="795"/>
        <v>0</v>
      </c>
      <c r="AK301" s="42">
        <f t="shared" si="795"/>
        <v>0</v>
      </c>
      <c r="AL301" s="42">
        <f t="shared" si="795"/>
        <v>0</v>
      </c>
      <c r="AM301" s="42">
        <f t="shared" si="795"/>
        <v>0</v>
      </c>
      <c r="AN301" s="42">
        <f t="shared" si="795"/>
        <v>0</v>
      </c>
      <c r="AO301" s="42">
        <f t="shared" si="795"/>
        <v>0</v>
      </c>
      <c r="AP301" s="42">
        <f t="shared" si="795"/>
        <v>0</v>
      </c>
      <c r="AQ301" s="42">
        <f t="shared" si="795"/>
        <v>0</v>
      </c>
      <c r="AR301" s="42">
        <f t="shared" si="795"/>
        <v>0</v>
      </c>
      <c r="AS301" s="42">
        <f t="shared" si="795"/>
        <v>0</v>
      </c>
      <c r="AT301" s="42">
        <f t="shared" si="795"/>
        <v>0</v>
      </c>
      <c r="AU301" s="42">
        <f t="shared" si="795"/>
        <v>0</v>
      </c>
      <c r="AV301" s="42">
        <f t="shared" si="795"/>
        <v>0</v>
      </c>
      <c r="AW301" s="42">
        <f t="shared" si="795"/>
        <v>0</v>
      </c>
      <c r="AX301" s="42">
        <f t="shared" si="795"/>
        <v>0</v>
      </c>
      <c r="AY301" s="42">
        <f t="shared" si="795"/>
        <v>0</v>
      </c>
      <c r="AZ301" s="42">
        <f t="shared" si="795"/>
        <v>0</v>
      </c>
      <c r="BA301" s="42">
        <f t="shared" si="795"/>
        <v>0</v>
      </c>
      <c r="BB301" s="42">
        <f t="shared" si="795"/>
        <v>0</v>
      </c>
      <c r="BC301" s="42">
        <f t="shared" si="795"/>
        <v>0</v>
      </c>
      <c r="BD301" s="42">
        <f t="shared" si="795"/>
        <v>0</v>
      </c>
      <c r="BE301" s="42">
        <f t="shared" si="795"/>
        <v>0</v>
      </c>
      <c r="BF301" s="42">
        <f t="shared" si="795"/>
        <v>0</v>
      </c>
      <c r="BG301" s="42">
        <f t="shared" si="795"/>
        <v>0</v>
      </c>
      <c r="BH301" s="42">
        <f t="shared" si="795"/>
        <v>0</v>
      </c>
      <c r="BI301" s="42">
        <f t="shared" si="795"/>
        <v>0</v>
      </c>
      <c r="BJ301" s="42">
        <f t="shared" si="795"/>
        <v>0</v>
      </c>
      <c r="BK301" s="42">
        <f t="shared" si="795"/>
        <v>0</v>
      </c>
      <c r="BL301" s="42">
        <f t="shared" si="795"/>
        <v>0</v>
      </c>
      <c r="BM301" s="42">
        <f t="shared" si="795"/>
        <v>0</v>
      </c>
      <c r="BN301" s="42">
        <f t="shared" si="795"/>
        <v>0</v>
      </c>
      <c r="BO301" s="42">
        <f t="shared" si="795"/>
        <v>0</v>
      </c>
      <c r="BP301" s="42">
        <f t="shared" si="795"/>
        <v>0</v>
      </c>
    </row>
  </sheetData>
  <mergeCells count="38">
    <mergeCell ref="S2:BE2"/>
    <mergeCell ref="BF2:BP2"/>
    <mergeCell ref="S3:AE3"/>
    <mergeCell ref="AF3:AL3"/>
    <mergeCell ref="AM3:AM5"/>
    <mergeCell ref="AN3:AN5"/>
    <mergeCell ref="AO3:AO5"/>
    <mergeCell ref="AP3:AS4"/>
    <mergeCell ref="AT3:BE3"/>
    <mergeCell ref="BF3:BJ3"/>
    <mergeCell ref="BK3:BP3"/>
    <mergeCell ref="S4:Z4"/>
    <mergeCell ref="AA4:AE4"/>
    <mergeCell ref="AF4:AI4"/>
    <mergeCell ref="AJ4:AL4"/>
    <mergeCell ref="AT4:AU4"/>
    <mergeCell ref="H2:R2"/>
    <mergeCell ref="H3:L3"/>
    <mergeCell ref="M3:R3"/>
    <mergeCell ref="H4:H5"/>
    <mergeCell ref="K4:L4"/>
    <mergeCell ref="M4:M5"/>
    <mergeCell ref="N4:N5"/>
    <mergeCell ref="O4:O5"/>
    <mergeCell ref="P4:P5"/>
    <mergeCell ref="Q4:R4"/>
    <mergeCell ref="I4:J4"/>
    <mergeCell ref="AX4:AY4"/>
    <mergeCell ref="AZ4:BA4"/>
    <mergeCell ref="BM4:BM5"/>
    <mergeCell ref="BN4:BN5"/>
    <mergeCell ref="BO4:BP4"/>
    <mergeCell ref="BC4:BE4"/>
    <mergeCell ref="BF4:BF5"/>
    <mergeCell ref="BG4:BH4"/>
    <mergeCell ref="BI4:BJ4"/>
    <mergeCell ref="BK4:BK5"/>
    <mergeCell ref="BL4:BL5"/>
  </mergeCells>
  <conditionalFormatting sqref="BF7:BP279">
    <cfRule type="cellIs" dxfId="1" priority="1" operator="lessThan">
      <formula>0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C083-6111-4D75-B767-D6CE8D7E9924}">
  <sheetPr>
    <tabColor rgb="FFFF0000"/>
  </sheetPr>
  <dimension ref="A1:L301"/>
  <sheetViews>
    <sheetView showGridLines="0" tabSelected="1" zoomScaleNormal="100" workbookViewId="0">
      <selection activeCell="Q277" sqref="Q277"/>
    </sheetView>
  </sheetViews>
  <sheetFormatPr defaultRowHeight="15"/>
  <cols>
    <col min="2" max="2" width="13.140625" customWidth="1"/>
    <col min="3" max="3" width="11.42578125" customWidth="1"/>
    <col min="4" max="4" width="32.140625" customWidth="1"/>
    <col min="6" max="6" width="11" customWidth="1"/>
    <col min="8" max="8" width="14.42578125" customWidth="1"/>
    <col min="9" max="9" width="13.5703125" style="96" customWidth="1"/>
    <col min="10" max="10" width="9.140625" style="89"/>
  </cols>
  <sheetData>
    <row r="1" spans="1:10" ht="27.75" customHeight="1">
      <c r="A1" s="95" t="s">
        <v>305</v>
      </c>
      <c r="B1" s="1"/>
      <c r="C1" s="1"/>
      <c r="D1" s="1"/>
      <c r="E1" s="2"/>
      <c r="F1" s="1"/>
      <c r="G1" s="1"/>
      <c r="H1" s="1"/>
      <c r="I1" s="36"/>
    </row>
    <row r="2" spans="1:10">
      <c r="B2" s="5"/>
      <c r="C2" s="5"/>
      <c r="E2" s="5"/>
      <c r="F2" s="6"/>
      <c r="G2" s="6"/>
      <c r="J2"/>
    </row>
    <row r="3" spans="1:10">
      <c r="A3" s="5"/>
      <c r="B3" s="5"/>
      <c r="C3" s="5"/>
      <c r="E3" s="5"/>
      <c r="F3" s="7"/>
      <c r="G3" s="7"/>
      <c r="J3"/>
    </row>
    <row r="4" spans="1:10" ht="16.5" customHeight="1">
      <c r="E4" s="5"/>
      <c r="H4" s="130" t="s">
        <v>224</v>
      </c>
      <c r="I4" s="132" t="s">
        <v>225</v>
      </c>
      <c r="J4" s="128" t="s">
        <v>226</v>
      </c>
    </row>
    <row r="5" spans="1:10" ht="45" customHeight="1">
      <c r="A5" s="9" t="s">
        <v>12</v>
      </c>
      <c r="B5" s="10" t="s">
        <v>13</v>
      </c>
      <c r="C5" s="10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31"/>
      <c r="I5" s="133"/>
      <c r="J5" s="129"/>
    </row>
    <row r="6" spans="1:10">
      <c r="A6" s="12" t="s">
        <v>25</v>
      </c>
      <c r="B6" s="12" t="s">
        <v>26</v>
      </c>
      <c r="C6" s="12" t="s">
        <v>27</v>
      </c>
      <c r="D6" s="12" t="s">
        <v>28</v>
      </c>
      <c r="E6" s="13" t="s">
        <v>29</v>
      </c>
      <c r="F6" s="12" t="s">
        <v>30</v>
      </c>
      <c r="G6" s="12" t="s">
        <v>31</v>
      </c>
      <c r="H6" s="14"/>
      <c r="I6" s="14"/>
      <c r="J6" s="90"/>
    </row>
    <row r="7" spans="1:10">
      <c r="A7" s="16">
        <v>1401</v>
      </c>
      <c r="B7" s="13">
        <v>600009998</v>
      </c>
      <c r="C7" s="17">
        <v>62237004</v>
      </c>
      <c r="D7" s="18" t="s">
        <v>42</v>
      </c>
      <c r="E7" s="13">
        <v>3121</v>
      </c>
      <c r="F7" s="13" t="s">
        <v>43</v>
      </c>
      <c r="G7" s="13" t="s">
        <v>44</v>
      </c>
      <c r="H7" s="19"/>
      <c r="I7" s="19"/>
      <c r="J7" s="20"/>
    </row>
    <row r="8" spans="1:10">
      <c r="A8" s="16">
        <v>1401</v>
      </c>
      <c r="B8" s="13">
        <v>600009998</v>
      </c>
      <c r="C8" s="17">
        <v>62237004</v>
      </c>
      <c r="D8" s="18" t="s">
        <v>42</v>
      </c>
      <c r="E8" s="13">
        <v>3121</v>
      </c>
      <c r="F8" s="13" t="s">
        <v>45</v>
      </c>
      <c r="G8" s="13" t="s">
        <v>46</v>
      </c>
      <c r="H8" s="19"/>
      <c r="I8" s="19"/>
      <c r="J8" s="91"/>
    </row>
    <row r="9" spans="1:10">
      <c r="A9" s="16">
        <v>1401</v>
      </c>
      <c r="B9" s="13">
        <v>600009998</v>
      </c>
      <c r="C9" s="17">
        <v>62237004</v>
      </c>
      <c r="D9" s="18" t="s">
        <v>42</v>
      </c>
      <c r="E9" s="21">
        <v>3141</v>
      </c>
      <c r="F9" s="21" t="s">
        <v>47</v>
      </c>
      <c r="G9" s="21" t="s">
        <v>46</v>
      </c>
      <c r="H9" s="19">
        <f>VLOOKUP(A9,List3!$A$6:$O$42,8,0)</f>
        <v>287618</v>
      </c>
      <c r="I9" s="19">
        <f>VLOOKUP(A9,List3!$A$6:$O$42,12,0)</f>
        <v>5187</v>
      </c>
      <c r="J9" s="91">
        <f>VLOOKUP(A9,List3!A$6:O$42,15,0)</f>
        <v>0.85999999999999988</v>
      </c>
    </row>
    <row r="10" spans="1:10">
      <c r="A10" s="22"/>
      <c r="B10" s="23"/>
      <c r="C10" s="24"/>
      <c r="D10" s="25" t="s">
        <v>48</v>
      </c>
      <c r="E10" s="26"/>
      <c r="F10" s="26"/>
      <c r="G10" s="26"/>
      <c r="H10" s="27">
        <f t="shared" ref="H10:J10" si="0">SUM(H7:H9)</f>
        <v>287618</v>
      </c>
      <c r="I10" s="27">
        <f t="shared" si="0"/>
        <v>5187</v>
      </c>
      <c r="J10" s="28">
        <f t="shared" si="0"/>
        <v>0.85999999999999988</v>
      </c>
    </row>
    <row r="11" spans="1:10">
      <c r="A11" s="29">
        <v>1402</v>
      </c>
      <c r="B11" s="30">
        <v>600010007</v>
      </c>
      <c r="C11" s="31">
        <v>828840</v>
      </c>
      <c r="D11" s="32" t="s">
        <v>49</v>
      </c>
      <c r="E11" s="33">
        <v>3121</v>
      </c>
      <c r="F11" s="33" t="s">
        <v>43</v>
      </c>
      <c r="G11" s="33" t="s">
        <v>44</v>
      </c>
      <c r="H11" s="19"/>
      <c r="I11" s="19"/>
      <c r="J11" s="20"/>
    </row>
    <row r="12" spans="1:10">
      <c r="A12" s="16">
        <v>1402</v>
      </c>
      <c r="B12" s="13">
        <v>600010007</v>
      </c>
      <c r="C12" s="17">
        <v>828840</v>
      </c>
      <c r="D12" s="18" t="s">
        <v>49</v>
      </c>
      <c r="E12" s="13">
        <v>3121</v>
      </c>
      <c r="F12" s="13" t="s">
        <v>45</v>
      </c>
      <c r="G12" s="13" t="s">
        <v>46</v>
      </c>
      <c r="H12" s="19"/>
      <c r="I12" s="19"/>
      <c r="J12" s="91"/>
    </row>
    <row r="13" spans="1:10">
      <c r="A13" s="16">
        <v>1402</v>
      </c>
      <c r="B13" s="13">
        <v>600010007</v>
      </c>
      <c r="C13" s="17">
        <v>828840</v>
      </c>
      <c r="D13" s="18" t="s">
        <v>49</v>
      </c>
      <c r="E13" s="13">
        <v>3141</v>
      </c>
      <c r="F13" s="13" t="s">
        <v>47</v>
      </c>
      <c r="G13" s="17" t="s">
        <v>46</v>
      </c>
      <c r="H13" s="19">
        <f>VLOOKUP(A13,List3!$A$6:$O$42,8,0)</f>
        <v>399792</v>
      </c>
      <c r="I13" s="19">
        <f>VLOOKUP(A13,List3!$A$6:$O$42,12,0)</f>
        <v>3780</v>
      </c>
      <c r="J13" s="91">
        <f>VLOOKUP(A13,List3!A$6:O$42,15,0)</f>
        <v>1.2000000000000002</v>
      </c>
    </row>
    <row r="14" spans="1:10">
      <c r="A14" s="22"/>
      <c r="B14" s="23"/>
      <c r="C14" s="24"/>
      <c r="D14" s="25" t="s">
        <v>50</v>
      </c>
      <c r="E14" s="23"/>
      <c r="F14" s="23"/>
      <c r="G14" s="24"/>
      <c r="H14" s="27">
        <f t="shared" ref="H14:J14" si="1">SUM(H11:H13)</f>
        <v>399792</v>
      </c>
      <c r="I14" s="27">
        <f t="shared" si="1"/>
        <v>3780</v>
      </c>
      <c r="J14" s="28">
        <f t="shared" si="1"/>
        <v>1.2000000000000002</v>
      </c>
    </row>
    <row r="15" spans="1:10">
      <c r="A15" s="29">
        <v>1403</v>
      </c>
      <c r="B15" s="30">
        <v>600010449</v>
      </c>
      <c r="C15" s="31">
        <v>60252758</v>
      </c>
      <c r="D15" s="32" t="s">
        <v>51</v>
      </c>
      <c r="E15" s="30">
        <v>3121</v>
      </c>
      <c r="F15" s="30" t="s">
        <v>43</v>
      </c>
      <c r="G15" s="31" t="s">
        <v>44</v>
      </c>
      <c r="H15" s="19"/>
      <c r="I15" s="19"/>
      <c r="J15" s="20"/>
    </row>
    <row r="16" spans="1:10">
      <c r="A16" s="16">
        <v>1403</v>
      </c>
      <c r="B16" s="13">
        <v>600010449</v>
      </c>
      <c r="C16" s="17">
        <v>60252758</v>
      </c>
      <c r="D16" s="18" t="s">
        <v>51</v>
      </c>
      <c r="E16" s="21">
        <v>3121</v>
      </c>
      <c r="F16" s="21" t="s">
        <v>45</v>
      </c>
      <c r="G16" s="21" t="s">
        <v>46</v>
      </c>
      <c r="H16" s="19"/>
      <c r="I16" s="19"/>
      <c r="J16" s="91"/>
    </row>
    <row r="17" spans="1:10">
      <c r="A17" s="22"/>
      <c r="B17" s="23"/>
      <c r="C17" s="24"/>
      <c r="D17" s="25" t="s">
        <v>52</v>
      </c>
      <c r="E17" s="26"/>
      <c r="F17" s="26"/>
      <c r="G17" s="26"/>
      <c r="H17" s="27">
        <f t="shared" ref="H17:J17" si="2">SUM(H15:H16)</f>
        <v>0</v>
      </c>
      <c r="I17" s="27">
        <f t="shared" si="2"/>
        <v>0</v>
      </c>
      <c r="J17" s="28">
        <f t="shared" si="2"/>
        <v>0</v>
      </c>
    </row>
    <row r="18" spans="1:10">
      <c r="A18" s="29">
        <v>1404</v>
      </c>
      <c r="B18" s="30">
        <v>600010414</v>
      </c>
      <c r="C18" s="31">
        <v>60252570</v>
      </c>
      <c r="D18" s="32" t="s">
        <v>53</v>
      </c>
      <c r="E18" s="30">
        <v>3121</v>
      </c>
      <c r="F18" s="30" t="s">
        <v>43</v>
      </c>
      <c r="G18" s="30" t="s">
        <v>44</v>
      </c>
      <c r="H18" s="19"/>
      <c r="I18" s="19"/>
      <c r="J18" s="20"/>
    </row>
    <row r="19" spans="1:10">
      <c r="A19" s="16">
        <v>1404</v>
      </c>
      <c r="B19" s="13">
        <v>600010414</v>
      </c>
      <c r="C19" s="17">
        <v>60252570</v>
      </c>
      <c r="D19" s="18" t="s">
        <v>53</v>
      </c>
      <c r="E19" s="13">
        <v>3121</v>
      </c>
      <c r="F19" s="13" t="s">
        <v>45</v>
      </c>
      <c r="G19" s="13" t="s">
        <v>46</v>
      </c>
      <c r="H19" s="19"/>
      <c r="I19" s="19"/>
      <c r="J19" s="91"/>
    </row>
    <row r="20" spans="1:10">
      <c r="A20" s="22"/>
      <c r="B20" s="23"/>
      <c r="C20" s="24"/>
      <c r="D20" s="25" t="s">
        <v>54</v>
      </c>
      <c r="E20" s="23"/>
      <c r="F20" s="23"/>
      <c r="G20" s="23"/>
      <c r="H20" s="27">
        <f t="shared" ref="H20:J20" si="3">SUM(H18:H19)</f>
        <v>0</v>
      </c>
      <c r="I20" s="27">
        <f t="shared" si="3"/>
        <v>0</v>
      </c>
      <c r="J20" s="28">
        <f t="shared" si="3"/>
        <v>0</v>
      </c>
    </row>
    <row r="21" spans="1:10">
      <c r="A21" s="29">
        <v>1405</v>
      </c>
      <c r="B21" s="30">
        <v>600010554</v>
      </c>
      <c r="C21" s="31">
        <v>46748016</v>
      </c>
      <c r="D21" s="32" t="s">
        <v>55</v>
      </c>
      <c r="E21" s="33">
        <v>3121</v>
      </c>
      <c r="F21" s="33" t="s">
        <v>43</v>
      </c>
      <c r="G21" s="33" t="s">
        <v>44</v>
      </c>
      <c r="H21" s="19"/>
      <c r="I21" s="19"/>
      <c r="J21" s="20"/>
    </row>
    <row r="22" spans="1:10">
      <c r="A22" s="16">
        <v>1405</v>
      </c>
      <c r="B22" s="13">
        <v>600010554</v>
      </c>
      <c r="C22" s="17">
        <v>46748016</v>
      </c>
      <c r="D22" s="18" t="s">
        <v>55</v>
      </c>
      <c r="E22" s="13">
        <v>3121</v>
      </c>
      <c r="F22" s="13" t="s">
        <v>45</v>
      </c>
      <c r="G22" s="17" t="s">
        <v>46</v>
      </c>
      <c r="H22" s="19"/>
      <c r="I22" s="19"/>
      <c r="J22" s="91"/>
    </row>
    <row r="23" spans="1:10">
      <c r="A23" s="22"/>
      <c r="B23" s="23"/>
      <c r="C23" s="24"/>
      <c r="D23" s="25" t="s">
        <v>56</v>
      </c>
      <c r="E23" s="23"/>
      <c r="F23" s="23"/>
      <c r="G23" s="24"/>
      <c r="H23" s="27">
        <f t="shared" ref="H23:J23" si="4">SUM(H21:H22)</f>
        <v>0</v>
      </c>
      <c r="I23" s="27">
        <f t="shared" si="4"/>
        <v>0</v>
      </c>
      <c r="J23" s="28">
        <f t="shared" si="4"/>
        <v>0</v>
      </c>
    </row>
    <row r="24" spans="1:10">
      <c r="A24" s="29">
        <v>1406</v>
      </c>
      <c r="B24" s="30">
        <v>600010511</v>
      </c>
      <c r="C24" s="31">
        <v>46748067</v>
      </c>
      <c r="D24" s="32" t="s">
        <v>57</v>
      </c>
      <c r="E24" s="30">
        <v>3121</v>
      </c>
      <c r="F24" s="30" t="s">
        <v>43</v>
      </c>
      <c r="G24" s="31" t="s">
        <v>44</v>
      </c>
      <c r="H24" s="19"/>
      <c r="I24" s="19"/>
      <c r="J24" s="20"/>
    </row>
    <row r="25" spans="1:10">
      <c r="A25" s="16">
        <v>1406</v>
      </c>
      <c r="B25" s="13">
        <v>600010511</v>
      </c>
      <c r="C25" s="17">
        <v>46748067</v>
      </c>
      <c r="D25" s="18" t="s">
        <v>57</v>
      </c>
      <c r="E25" s="13">
        <v>3121</v>
      </c>
      <c r="F25" s="13" t="s">
        <v>45</v>
      </c>
      <c r="G25" s="13" t="s">
        <v>46</v>
      </c>
      <c r="H25" s="19"/>
      <c r="I25" s="19"/>
      <c r="J25" s="91"/>
    </row>
    <row r="26" spans="1:10">
      <c r="A26" s="22"/>
      <c r="B26" s="23"/>
      <c r="C26" s="24"/>
      <c r="D26" s="25" t="s">
        <v>58</v>
      </c>
      <c r="E26" s="23"/>
      <c r="F26" s="23"/>
      <c r="G26" s="23"/>
      <c r="H26" s="27">
        <f t="shared" ref="H26:J26" si="5">SUM(H24:H25)</f>
        <v>0</v>
      </c>
      <c r="I26" s="27">
        <f t="shared" si="5"/>
        <v>0</v>
      </c>
      <c r="J26" s="28">
        <f t="shared" si="5"/>
        <v>0</v>
      </c>
    </row>
    <row r="27" spans="1:10">
      <c r="A27" s="29">
        <v>1407</v>
      </c>
      <c r="B27" s="30">
        <v>600012654</v>
      </c>
      <c r="C27" s="31">
        <v>856070</v>
      </c>
      <c r="D27" s="32" t="s">
        <v>59</v>
      </c>
      <c r="E27" s="30">
        <v>3121</v>
      </c>
      <c r="F27" s="30" t="s">
        <v>43</v>
      </c>
      <c r="G27" s="30" t="s">
        <v>44</v>
      </c>
      <c r="H27" s="19"/>
      <c r="I27" s="19"/>
      <c r="J27" s="20"/>
    </row>
    <row r="28" spans="1:10">
      <c r="A28" s="16">
        <v>1407</v>
      </c>
      <c r="B28" s="13">
        <v>600012654</v>
      </c>
      <c r="C28" s="17">
        <v>856070</v>
      </c>
      <c r="D28" s="18" t="s">
        <v>59</v>
      </c>
      <c r="E28" s="13">
        <v>3121</v>
      </c>
      <c r="F28" s="13" t="s">
        <v>45</v>
      </c>
      <c r="G28" s="13" t="s">
        <v>46</v>
      </c>
      <c r="H28" s="19"/>
      <c r="I28" s="19"/>
      <c r="J28" s="91"/>
    </row>
    <row r="29" spans="1:10">
      <c r="A29" s="16">
        <v>1407</v>
      </c>
      <c r="B29" s="13">
        <v>600012654</v>
      </c>
      <c r="C29" s="17">
        <v>856070</v>
      </c>
      <c r="D29" s="18" t="s">
        <v>59</v>
      </c>
      <c r="E29" s="13">
        <v>3141</v>
      </c>
      <c r="F29" s="13" t="s">
        <v>47</v>
      </c>
      <c r="G29" s="17" t="s">
        <v>46</v>
      </c>
      <c r="H29" s="19">
        <f>VLOOKUP(A29,List3!$A$6:$O$42,8,0)</f>
        <v>1121929</v>
      </c>
      <c r="I29" s="19">
        <f>VLOOKUP(A29,List3!$A$6:$O$42,12,0)</f>
        <v>11524</v>
      </c>
      <c r="J29" s="91">
        <f>VLOOKUP(A29,List3!A$6:O$42,15,0)</f>
        <v>3.3599999999999994</v>
      </c>
    </row>
    <row r="30" spans="1:10">
      <c r="A30" s="22"/>
      <c r="B30" s="23"/>
      <c r="C30" s="24"/>
      <c r="D30" s="25" t="s">
        <v>60</v>
      </c>
      <c r="E30" s="23"/>
      <c r="F30" s="23"/>
      <c r="G30" s="24"/>
      <c r="H30" s="27">
        <f t="shared" ref="H30:J30" si="6">SUM(H27:H29)</f>
        <v>1121929</v>
      </c>
      <c r="I30" s="27">
        <f t="shared" si="6"/>
        <v>11524</v>
      </c>
      <c r="J30" s="28">
        <f t="shared" si="6"/>
        <v>3.3599999999999994</v>
      </c>
    </row>
    <row r="31" spans="1:10">
      <c r="A31" s="29">
        <v>1408</v>
      </c>
      <c r="B31" s="30">
        <v>600012638</v>
      </c>
      <c r="C31" s="31">
        <v>854981</v>
      </c>
      <c r="D31" s="32" t="s">
        <v>61</v>
      </c>
      <c r="E31" s="33">
        <v>3121</v>
      </c>
      <c r="F31" s="33" t="s">
        <v>43</v>
      </c>
      <c r="G31" s="33" t="s">
        <v>44</v>
      </c>
      <c r="H31" s="19"/>
      <c r="I31" s="19"/>
      <c r="J31" s="20"/>
    </row>
    <row r="32" spans="1:10">
      <c r="A32" s="16">
        <v>1408</v>
      </c>
      <c r="B32" s="13">
        <v>600012638</v>
      </c>
      <c r="C32" s="17">
        <v>854981</v>
      </c>
      <c r="D32" s="18" t="s">
        <v>61</v>
      </c>
      <c r="E32" s="21">
        <v>3121</v>
      </c>
      <c r="F32" s="21" t="s">
        <v>45</v>
      </c>
      <c r="G32" s="21" t="s">
        <v>46</v>
      </c>
      <c r="H32" s="19"/>
      <c r="I32" s="19"/>
      <c r="J32" s="91"/>
    </row>
    <row r="33" spans="1:10">
      <c r="A33" s="16">
        <v>1408</v>
      </c>
      <c r="B33" s="13">
        <v>600012638</v>
      </c>
      <c r="C33" s="17">
        <v>854981</v>
      </c>
      <c r="D33" s="18" t="s">
        <v>61</v>
      </c>
      <c r="E33" s="13">
        <v>3141</v>
      </c>
      <c r="F33" s="13" t="s">
        <v>47</v>
      </c>
      <c r="G33" s="13" t="s">
        <v>46</v>
      </c>
      <c r="H33" s="19">
        <f>VLOOKUP(A33,List3!$A$6:$O$42,8,0)</f>
        <v>558584</v>
      </c>
      <c r="I33" s="19">
        <f>VLOOKUP(A33,List3!$A$6:$O$42,12,0)</f>
        <v>5758</v>
      </c>
      <c r="J33" s="91">
        <f>VLOOKUP(A33,List3!A$6:O$42,15,0)</f>
        <v>1.6800000000000002</v>
      </c>
    </row>
    <row r="34" spans="1:10">
      <c r="A34" s="22"/>
      <c r="B34" s="23"/>
      <c r="C34" s="24"/>
      <c r="D34" s="25" t="s">
        <v>62</v>
      </c>
      <c r="E34" s="23"/>
      <c r="F34" s="23"/>
      <c r="G34" s="23"/>
      <c r="H34" s="27">
        <f t="shared" ref="H34:J34" si="7">SUM(H31:H33)</f>
        <v>558584</v>
      </c>
      <c r="I34" s="27">
        <f t="shared" si="7"/>
        <v>5758</v>
      </c>
      <c r="J34" s="28">
        <f t="shared" si="7"/>
        <v>1.6800000000000002</v>
      </c>
    </row>
    <row r="35" spans="1:10">
      <c r="A35" s="29">
        <v>1409</v>
      </c>
      <c r="B35" s="30">
        <v>600171744</v>
      </c>
      <c r="C35" s="31">
        <v>60252537</v>
      </c>
      <c r="D35" s="32" t="s">
        <v>63</v>
      </c>
      <c r="E35" s="30">
        <v>3121</v>
      </c>
      <c r="F35" s="30" t="s">
        <v>43</v>
      </c>
      <c r="G35" s="30" t="s">
        <v>44</v>
      </c>
      <c r="H35" s="19"/>
      <c r="I35" s="19"/>
      <c r="J35" s="20"/>
    </row>
    <row r="36" spans="1:10">
      <c r="A36" s="16">
        <v>1409</v>
      </c>
      <c r="B36" s="13">
        <v>600171744</v>
      </c>
      <c r="C36" s="17">
        <v>60252537</v>
      </c>
      <c r="D36" s="18" t="s">
        <v>63</v>
      </c>
      <c r="E36" s="13">
        <v>3121</v>
      </c>
      <c r="F36" s="13" t="s">
        <v>45</v>
      </c>
      <c r="G36" s="17" t="s">
        <v>46</v>
      </c>
      <c r="H36" s="19"/>
      <c r="I36" s="19"/>
      <c r="J36" s="91"/>
    </row>
    <row r="37" spans="1:10">
      <c r="A37" s="22"/>
      <c r="B37" s="23"/>
      <c r="C37" s="24"/>
      <c r="D37" s="25" t="s">
        <v>64</v>
      </c>
      <c r="E37" s="23"/>
      <c r="F37" s="23"/>
      <c r="G37" s="24"/>
      <c r="H37" s="27">
        <f t="shared" ref="H37:J37" si="8">SUM(H35:H36)</f>
        <v>0</v>
      </c>
      <c r="I37" s="27">
        <f t="shared" si="8"/>
        <v>0</v>
      </c>
      <c r="J37" s="28">
        <f t="shared" si="8"/>
        <v>0</v>
      </c>
    </row>
    <row r="38" spans="1:10">
      <c r="A38" s="29">
        <v>1410</v>
      </c>
      <c r="B38" s="30">
        <v>600171752</v>
      </c>
      <c r="C38" s="31">
        <v>856037</v>
      </c>
      <c r="D38" s="32" t="s">
        <v>65</v>
      </c>
      <c r="E38" s="33">
        <v>3121</v>
      </c>
      <c r="F38" s="33" t="s">
        <v>43</v>
      </c>
      <c r="G38" s="33" t="s">
        <v>44</v>
      </c>
      <c r="H38" s="19"/>
      <c r="I38" s="19"/>
      <c r="J38" s="20"/>
    </row>
    <row r="39" spans="1:10">
      <c r="A39" s="16">
        <v>1410</v>
      </c>
      <c r="B39" s="13">
        <v>600171752</v>
      </c>
      <c r="C39" s="17">
        <v>856037</v>
      </c>
      <c r="D39" s="18" t="s">
        <v>65</v>
      </c>
      <c r="E39" s="13">
        <v>3121</v>
      </c>
      <c r="F39" s="13" t="s">
        <v>45</v>
      </c>
      <c r="G39" s="13" t="s">
        <v>46</v>
      </c>
      <c r="H39" s="19"/>
      <c r="I39" s="19"/>
      <c r="J39" s="91"/>
    </row>
    <row r="40" spans="1:10">
      <c r="A40" s="16">
        <v>1410</v>
      </c>
      <c r="B40" s="13">
        <v>600171752</v>
      </c>
      <c r="C40" s="17">
        <v>856037</v>
      </c>
      <c r="D40" s="18" t="s">
        <v>65</v>
      </c>
      <c r="E40" s="13">
        <v>3147</v>
      </c>
      <c r="F40" s="13" t="s">
        <v>66</v>
      </c>
      <c r="G40" s="13" t="s">
        <v>46</v>
      </c>
      <c r="H40" s="19">
        <v>100735</v>
      </c>
      <c r="I40" s="19">
        <v>4180</v>
      </c>
      <c r="J40" s="91">
        <v>0.34</v>
      </c>
    </row>
    <row r="41" spans="1:10">
      <c r="A41" s="22"/>
      <c r="B41" s="23"/>
      <c r="C41" s="24"/>
      <c r="D41" s="25" t="s">
        <v>67</v>
      </c>
      <c r="E41" s="23"/>
      <c r="F41" s="23"/>
      <c r="G41" s="23"/>
      <c r="H41" s="27">
        <f t="shared" ref="H41:J41" si="9">SUM(H38:H40)</f>
        <v>100735</v>
      </c>
      <c r="I41" s="27">
        <f t="shared" si="9"/>
        <v>4180</v>
      </c>
      <c r="J41" s="28">
        <f t="shared" si="9"/>
        <v>0.34</v>
      </c>
    </row>
    <row r="42" spans="1:10">
      <c r="A42" s="29">
        <v>1411</v>
      </c>
      <c r="B42" s="30">
        <v>600010589</v>
      </c>
      <c r="C42" s="31">
        <v>46748075</v>
      </c>
      <c r="D42" s="32" t="s">
        <v>68</v>
      </c>
      <c r="E42" s="30">
        <v>3121</v>
      </c>
      <c r="F42" s="30" t="s">
        <v>43</v>
      </c>
      <c r="G42" s="30" t="s">
        <v>44</v>
      </c>
      <c r="H42" s="19"/>
      <c r="I42" s="19"/>
      <c r="J42" s="20"/>
    </row>
    <row r="43" spans="1:10">
      <c r="A43" s="16">
        <v>1411</v>
      </c>
      <c r="B43" s="13">
        <v>600010589</v>
      </c>
      <c r="C43" s="17">
        <v>46748075</v>
      </c>
      <c r="D43" s="18" t="s">
        <v>68</v>
      </c>
      <c r="E43" s="13">
        <v>3121</v>
      </c>
      <c r="F43" s="13" t="s">
        <v>45</v>
      </c>
      <c r="G43" s="17" t="s">
        <v>46</v>
      </c>
      <c r="H43" s="19"/>
      <c r="I43" s="19"/>
      <c r="J43" s="91"/>
    </row>
    <row r="44" spans="1:10">
      <c r="A44" s="22"/>
      <c r="B44" s="23"/>
      <c r="C44" s="24"/>
      <c r="D44" s="25" t="s">
        <v>69</v>
      </c>
      <c r="E44" s="23"/>
      <c r="F44" s="23"/>
      <c r="G44" s="24"/>
      <c r="H44" s="27">
        <f t="shared" ref="H44:J44" si="10">SUM(H42:H43)</f>
        <v>0</v>
      </c>
      <c r="I44" s="27">
        <f t="shared" si="10"/>
        <v>0</v>
      </c>
      <c r="J44" s="28">
        <f t="shared" si="10"/>
        <v>0</v>
      </c>
    </row>
    <row r="45" spans="1:10">
      <c r="A45" s="29">
        <v>1412</v>
      </c>
      <c r="B45" s="30">
        <v>600010015</v>
      </c>
      <c r="C45" s="31">
        <v>49864637</v>
      </c>
      <c r="D45" s="32" t="s">
        <v>70</v>
      </c>
      <c r="E45" s="33">
        <v>3122</v>
      </c>
      <c r="F45" s="33" t="s">
        <v>71</v>
      </c>
      <c r="G45" s="33" t="s">
        <v>44</v>
      </c>
      <c r="H45" s="19"/>
      <c r="I45" s="19"/>
      <c r="J45" s="20"/>
    </row>
    <row r="46" spans="1:10">
      <c r="A46" s="16">
        <v>1412</v>
      </c>
      <c r="B46" s="13">
        <v>600010015</v>
      </c>
      <c r="C46" s="17">
        <v>49864637</v>
      </c>
      <c r="D46" s="18" t="s">
        <v>70</v>
      </c>
      <c r="E46" s="13">
        <v>3122</v>
      </c>
      <c r="F46" s="13" t="s">
        <v>45</v>
      </c>
      <c r="G46" s="13" t="s">
        <v>46</v>
      </c>
      <c r="H46" s="19"/>
      <c r="I46" s="19"/>
      <c r="J46" s="91"/>
    </row>
    <row r="47" spans="1:10">
      <c r="A47" s="22"/>
      <c r="B47" s="23"/>
      <c r="C47" s="24"/>
      <c r="D47" s="25" t="s">
        <v>72</v>
      </c>
      <c r="E47" s="23"/>
      <c r="F47" s="23"/>
      <c r="G47" s="23"/>
      <c r="H47" s="27">
        <f t="shared" ref="H47:J47" si="11">SUM(H45:H46)</f>
        <v>0</v>
      </c>
      <c r="I47" s="27">
        <f t="shared" si="11"/>
        <v>0</v>
      </c>
      <c r="J47" s="28">
        <f t="shared" si="11"/>
        <v>0</v>
      </c>
    </row>
    <row r="48" spans="1:10">
      <c r="A48" s="29">
        <v>1413</v>
      </c>
      <c r="B48" s="30">
        <v>600020380</v>
      </c>
      <c r="C48" s="31">
        <v>60252511</v>
      </c>
      <c r="D48" s="32" t="s">
        <v>73</v>
      </c>
      <c r="E48" s="30">
        <v>3122</v>
      </c>
      <c r="F48" s="30" t="s">
        <v>71</v>
      </c>
      <c r="G48" s="30" t="s">
        <v>44</v>
      </c>
      <c r="H48" s="19"/>
      <c r="I48" s="19"/>
      <c r="J48" s="20"/>
    </row>
    <row r="49" spans="1:10">
      <c r="A49" s="16">
        <v>1413</v>
      </c>
      <c r="B49" s="13">
        <v>600020380</v>
      </c>
      <c r="C49" s="17">
        <v>60252511</v>
      </c>
      <c r="D49" s="18" t="s">
        <v>73</v>
      </c>
      <c r="E49" s="13">
        <v>3122</v>
      </c>
      <c r="F49" s="13" t="s">
        <v>45</v>
      </c>
      <c r="G49" s="13" t="s">
        <v>46</v>
      </c>
      <c r="H49" s="19"/>
      <c r="I49" s="19"/>
      <c r="J49" s="91"/>
    </row>
    <row r="50" spans="1:10">
      <c r="A50" s="16">
        <v>1413</v>
      </c>
      <c r="B50" s="13">
        <v>600020380</v>
      </c>
      <c r="C50" s="17">
        <v>60252511</v>
      </c>
      <c r="D50" s="18" t="s">
        <v>73</v>
      </c>
      <c r="E50" s="21">
        <v>3150</v>
      </c>
      <c r="F50" s="21" t="s">
        <v>74</v>
      </c>
      <c r="G50" s="21" t="s">
        <v>44</v>
      </c>
      <c r="H50" s="19"/>
      <c r="I50" s="19"/>
      <c r="J50" s="20"/>
    </row>
    <row r="51" spans="1:10">
      <c r="A51" s="22"/>
      <c r="B51" s="23"/>
      <c r="C51" s="24"/>
      <c r="D51" s="25" t="s">
        <v>75</v>
      </c>
      <c r="E51" s="26"/>
      <c r="F51" s="26"/>
      <c r="G51" s="26"/>
      <c r="H51" s="27">
        <f t="shared" ref="H51:J51" si="12">SUM(H48:H50)</f>
        <v>0</v>
      </c>
      <c r="I51" s="27">
        <f t="shared" si="12"/>
        <v>0</v>
      </c>
      <c r="J51" s="28">
        <f t="shared" si="12"/>
        <v>0</v>
      </c>
    </row>
    <row r="52" spans="1:10">
      <c r="A52" s="29">
        <v>1414</v>
      </c>
      <c r="B52" s="30">
        <v>600010571</v>
      </c>
      <c r="C52" s="31">
        <v>46747966</v>
      </c>
      <c r="D52" s="32" t="s">
        <v>76</v>
      </c>
      <c r="E52" s="30">
        <v>3122</v>
      </c>
      <c r="F52" s="30" t="s">
        <v>71</v>
      </c>
      <c r="G52" s="30" t="s">
        <v>44</v>
      </c>
      <c r="H52" s="19"/>
      <c r="I52" s="19"/>
      <c r="J52" s="20"/>
    </row>
    <row r="53" spans="1:10">
      <c r="A53" s="16">
        <v>1414</v>
      </c>
      <c r="B53" s="13">
        <v>600010571</v>
      </c>
      <c r="C53" s="17">
        <v>46747966</v>
      </c>
      <c r="D53" s="18" t="s">
        <v>76</v>
      </c>
      <c r="E53" s="13">
        <v>3122</v>
      </c>
      <c r="F53" s="13" t="s">
        <v>45</v>
      </c>
      <c r="G53" s="13" t="s">
        <v>46</v>
      </c>
      <c r="H53" s="19"/>
      <c r="I53" s="19"/>
      <c r="J53" s="91"/>
    </row>
    <row r="54" spans="1:10">
      <c r="A54" s="22"/>
      <c r="B54" s="23"/>
      <c r="C54" s="24"/>
      <c r="D54" s="25" t="s">
        <v>77</v>
      </c>
      <c r="E54" s="23"/>
      <c r="F54" s="23"/>
      <c r="G54" s="23"/>
      <c r="H54" s="27">
        <f t="shared" ref="H54:J54" si="13">SUM(H52:H53)</f>
        <v>0</v>
      </c>
      <c r="I54" s="27">
        <f t="shared" si="13"/>
        <v>0</v>
      </c>
      <c r="J54" s="28">
        <f t="shared" si="13"/>
        <v>0</v>
      </c>
    </row>
    <row r="55" spans="1:10">
      <c r="A55" s="29">
        <v>1418</v>
      </c>
      <c r="B55" s="30">
        <v>600010040</v>
      </c>
      <c r="C55" s="31">
        <v>48283142</v>
      </c>
      <c r="D55" s="32" t="s">
        <v>78</v>
      </c>
      <c r="E55" s="33">
        <v>3122</v>
      </c>
      <c r="F55" s="33" t="s">
        <v>71</v>
      </c>
      <c r="G55" s="33" t="s">
        <v>44</v>
      </c>
      <c r="H55" s="19"/>
      <c r="I55" s="19"/>
      <c r="J55" s="20"/>
    </row>
    <row r="56" spans="1:10">
      <c r="A56" s="16">
        <v>1418</v>
      </c>
      <c r="B56" s="13">
        <v>600010040</v>
      </c>
      <c r="C56" s="17">
        <v>48283142</v>
      </c>
      <c r="D56" s="18" t="s">
        <v>78</v>
      </c>
      <c r="E56" s="21">
        <v>3122</v>
      </c>
      <c r="F56" s="21" t="s">
        <v>45</v>
      </c>
      <c r="G56" s="21" t="s">
        <v>46</v>
      </c>
      <c r="H56" s="19"/>
      <c r="I56" s="19"/>
      <c r="J56" s="91"/>
    </row>
    <row r="57" spans="1:10">
      <c r="A57" s="16">
        <v>1418</v>
      </c>
      <c r="B57" s="13">
        <v>600010040</v>
      </c>
      <c r="C57" s="17">
        <v>48283142</v>
      </c>
      <c r="D57" s="18" t="s">
        <v>78</v>
      </c>
      <c r="E57" s="21">
        <v>3141</v>
      </c>
      <c r="F57" s="21" t="s">
        <v>47</v>
      </c>
      <c r="G57" s="21" t="s">
        <v>46</v>
      </c>
      <c r="H57" s="19">
        <f>VLOOKUP(A57,List3!$A$6:$O$42,8,0)</f>
        <v>1138490</v>
      </c>
      <c r="I57" s="19">
        <f>VLOOKUP(A57,List3!$A$6:$O$42,12,0)</f>
        <v>11235</v>
      </c>
      <c r="J57" s="91">
        <f>VLOOKUP(A57,List3!A$6:O$42,15,0)</f>
        <v>3.41</v>
      </c>
    </row>
    <row r="58" spans="1:10">
      <c r="A58" s="16">
        <v>1418</v>
      </c>
      <c r="B58" s="13">
        <v>600010040</v>
      </c>
      <c r="C58" s="17">
        <v>48283142</v>
      </c>
      <c r="D58" s="18" t="s">
        <v>78</v>
      </c>
      <c r="E58" s="13">
        <v>3147</v>
      </c>
      <c r="F58" s="13" t="s">
        <v>66</v>
      </c>
      <c r="G58" s="17" t="s">
        <v>46</v>
      </c>
      <c r="H58" s="19">
        <v>222074</v>
      </c>
      <c r="I58" s="19">
        <v>9215</v>
      </c>
      <c r="J58" s="91">
        <v>0.75</v>
      </c>
    </row>
    <row r="59" spans="1:10">
      <c r="A59" s="22"/>
      <c r="B59" s="23"/>
      <c r="C59" s="24"/>
      <c r="D59" s="25" t="s">
        <v>79</v>
      </c>
      <c r="E59" s="23"/>
      <c r="F59" s="23"/>
      <c r="G59" s="24"/>
      <c r="H59" s="27">
        <f t="shared" ref="H59:J59" si="14">SUM(H55:H58)</f>
        <v>1360564</v>
      </c>
      <c r="I59" s="27">
        <f t="shared" si="14"/>
        <v>20450</v>
      </c>
      <c r="J59" s="28">
        <f t="shared" si="14"/>
        <v>4.16</v>
      </c>
    </row>
    <row r="60" spans="1:10">
      <c r="A60" s="29">
        <v>1420</v>
      </c>
      <c r="B60" s="30">
        <v>600010562</v>
      </c>
      <c r="C60" s="31">
        <v>46747982</v>
      </c>
      <c r="D60" s="32" t="s">
        <v>80</v>
      </c>
      <c r="E60" s="30">
        <v>3122</v>
      </c>
      <c r="F60" s="30" t="s">
        <v>71</v>
      </c>
      <c r="G60" s="31" t="s">
        <v>44</v>
      </c>
      <c r="H60" s="19"/>
      <c r="I60" s="19"/>
      <c r="J60" s="20"/>
    </row>
    <row r="61" spans="1:10">
      <c r="A61" s="16">
        <v>1420</v>
      </c>
      <c r="B61" s="13">
        <v>600010562</v>
      </c>
      <c r="C61" s="17">
        <v>46747982</v>
      </c>
      <c r="D61" s="18" t="s">
        <v>80</v>
      </c>
      <c r="E61" s="13">
        <v>3122</v>
      </c>
      <c r="F61" s="13" t="s">
        <v>45</v>
      </c>
      <c r="G61" s="17" t="s">
        <v>46</v>
      </c>
      <c r="H61" s="19"/>
      <c r="I61" s="19"/>
      <c r="J61" s="91"/>
    </row>
    <row r="62" spans="1:10">
      <c r="A62" s="22"/>
      <c r="B62" s="23"/>
      <c r="C62" s="24"/>
      <c r="D62" s="25" t="s">
        <v>81</v>
      </c>
      <c r="E62" s="23"/>
      <c r="F62" s="23"/>
      <c r="G62" s="24"/>
      <c r="H62" s="27">
        <f t="shared" ref="H62:J62" si="15">SUM(H60:H61)</f>
        <v>0</v>
      </c>
      <c r="I62" s="27">
        <f t="shared" si="15"/>
        <v>0</v>
      </c>
      <c r="J62" s="28">
        <f t="shared" si="15"/>
        <v>0</v>
      </c>
    </row>
    <row r="63" spans="1:10">
      <c r="A63" s="29">
        <v>1421</v>
      </c>
      <c r="B63" s="30">
        <v>600020398</v>
      </c>
      <c r="C63" s="31">
        <v>46747991</v>
      </c>
      <c r="D63" s="32" t="s">
        <v>82</v>
      </c>
      <c r="E63" s="30">
        <v>3122</v>
      </c>
      <c r="F63" s="30" t="s">
        <v>71</v>
      </c>
      <c r="G63" s="30" t="s">
        <v>44</v>
      </c>
      <c r="H63" s="19"/>
      <c r="I63" s="19"/>
      <c r="J63" s="20"/>
    </row>
    <row r="64" spans="1:10">
      <c r="A64" s="16">
        <v>1421</v>
      </c>
      <c r="B64" s="13">
        <v>600020398</v>
      </c>
      <c r="C64" s="17">
        <v>46747991</v>
      </c>
      <c r="D64" s="32" t="s">
        <v>82</v>
      </c>
      <c r="E64" s="13">
        <v>3122</v>
      </c>
      <c r="F64" s="13" t="s">
        <v>45</v>
      </c>
      <c r="G64" s="13" t="s">
        <v>46</v>
      </c>
      <c r="H64" s="19"/>
      <c r="I64" s="19"/>
      <c r="J64" s="91"/>
    </row>
    <row r="65" spans="1:10">
      <c r="A65" s="16">
        <v>1421</v>
      </c>
      <c r="B65" s="13">
        <v>600020398</v>
      </c>
      <c r="C65" s="17">
        <v>46747991</v>
      </c>
      <c r="D65" s="32" t="s">
        <v>82</v>
      </c>
      <c r="E65" s="21">
        <v>3150</v>
      </c>
      <c r="F65" s="21" t="s">
        <v>74</v>
      </c>
      <c r="G65" s="21" t="s">
        <v>44</v>
      </c>
      <c r="H65" s="19"/>
      <c r="I65" s="19"/>
      <c r="J65" s="20"/>
    </row>
    <row r="66" spans="1:10">
      <c r="A66" s="22"/>
      <c r="B66" s="23"/>
      <c r="C66" s="24"/>
      <c r="D66" s="25" t="s">
        <v>83</v>
      </c>
      <c r="E66" s="26"/>
      <c r="F66" s="26"/>
      <c r="G66" s="26"/>
      <c r="H66" s="27">
        <f t="shared" ref="H66:J66" si="16">SUM(H63:H65)</f>
        <v>0</v>
      </c>
      <c r="I66" s="27">
        <f t="shared" si="16"/>
        <v>0</v>
      </c>
      <c r="J66" s="28">
        <f t="shared" si="16"/>
        <v>0</v>
      </c>
    </row>
    <row r="67" spans="1:10">
      <c r="A67" s="29">
        <v>1424</v>
      </c>
      <c r="B67" s="30">
        <v>600020347</v>
      </c>
      <c r="C67" s="31">
        <v>49864688</v>
      </c>
      <c r="D67" s="32" t="s">
        <v>84</v>
      </c>
      <c r="E67" s="30">
        <v>3122</v>
      </c>
      <c r="F67" s="30" t="s">
        <v>71</v>
      </c>
      <c r="G67" s="31" t="s">
        <v>44</v>
      </c>
      <c r="H67" s="19"/>
      <c r="I67" s="19"/>
      <c r="J67" s="20"/>
    </row>
    <row r="68" spans="1:10">
      <c r="A68" s="16">
        <v>1424</v>
      </c>
      <c r="B68" s="13">
        <v>600020347</v>
      </c>
      <c r="C68" s="17">
        <v>49864688</v>
      </c>
      <c r="D68" s="18" t="s">
        <v>84</v>
      </c>
      <c r="E68" s="13">
        <v>3122</v>
      </c>
      <c r="F68" s="13" t="s">
        <v>45</v>
      </c>
      <c r="G68" s="17" t="s">
        <v>46</v>
      </c>
      <c r="H68" s="19"/>
      <c r="I68" s="19"/>
      <c r="J68" s="91"/>
    </row>
    <row r="69" spans="1:10">
      <c r="A69" s="16">
        <v>1424</v>
      </c>
      <c r="B69" s="13">
        <v>600020347</v>
      </c>
      <c r="C69" s="17">
        <v>49864688</v>
      </c>
      <c r="D69" s="18" t="s">
        <v>84</v>
      </c>
      <c r="E69" s="13">
        <v>3141</v>
      </c>
      <c r="F69" s="13" t="s">
        <v>47</v>
      </c>
      <c r="G69" s="17" t="s">
        <v>46</v>
      </c>
      <c r="H69" s="19">
        <f>VLOOKUP(A69,List3!$A$6:$O$42,8,0)</f>
        <v>201232</v>
      </c>
      <c r="I69" s="19">
        <f>VLOOKUP(A69,List3!$A$6:$O$42,12,0)</f>
        <v>2398</v>
      </c>
      <c r="J69" s="91">
        <f>VLOOKUP(A69,List3!A$6:O$42,15,0)</f>
        <v>0.60000000000000009</v>
      </c>
    </row>
    <row r="70" spans="1:10">
      <c r="A70" s="16">
        <v>1424</v>
      </c>
      <c r="B70" s="13">
        <v>600020347</v>
      </c>
      <c r="C70" s="17">
        <v>49864688</v>
      </c>
      <c r="D70" s="18" t="s">
        <v>84</v>
      </c>
      <c r="E70" s="13">
        <v>3147</v>
      </c>
      <c r="F70" s="13" t="s">
        <v>66</v>
      </c>
      <c r="G70" s="17" t="s">
        <v>46</v>
      </c>
      <c r="H70" s="53">
        <v>112182</v>
      </c>
      <c r="I70" s="19">
        <v>4655</v>
      </c>
      <c r="J70" s="91">
        <v>0.38</v>
      </c>
    </row>
    <row r="71" spans="1:10">
      <c r="A71" s="16">
        <v>1424</v>
      </c>
      <c r="B71" s="13">
        <v>600020347</v>
      </c>
      <c r="C71" s="17">
        <v>49864688</v>
      </c>
      <c r="D71" s="18" t="s">
        <v>84</v>
      </c>
      <c r="E71" s="13">
        <v>3150</v>
      </c>
      <c r="F71" s="13" t="s">
        <v>74</v>
      </c>
      <c r="G71" s="30" t="s">
        <v>44</v>
      </c>
      <c r="H71" s="19"/>
      <c r="I71" s="19"/>
      <c r="J71" s="20"/>
    </row>
    <row r="72" spans="1:10">
      <c r="A72" s="22"/>
      <c r="B72" s="23"/>
      <c r="C72" s="24"/>
      <c r="D72" s="25" t="s">
        <v>85</v>
      </c>
      <c r="E72" s="23"/>
      <c r="F72" s="23"/>
      <c r="G72" s="23"/>
      <c r="H72" s="27">
        <f t="shared" ref="H72:J72" si="17">SUM(H67:H71)</f>
        <v>313414</v>
      </c>
      <c r="I72" s="27">
        <f t="shared" si="17"/>
        <v>7053</v>
      </c>
      <c r="J72" s="28">
        <f t="shared" si="17"/>
        <v>0.98000000000000009</v>
      </c>
    </row>
    <row r="73" spans="1:10">
      <c r="A73" s="29">
        <v>1425</v>
      </c>
      <c r="B73" s="30">
        <v>600010023</v>
      </c>
      <c r="C73" s="31">
        <v>62237039</v>
      </c>
      <c r="D73" s="32" t="s">
        <v>86</v>
      </c>
      <c r="E73" s="33">
        <v>3122</v>
      </c>
      <c r="F73" s="33" t="s">
        <v>71</v>
      </c>
      <c r="G73" s="33" t="s">
        <v>44</v>
      </c>
      <c r="H73" s="19"/>
      <c r="I73" s="19"/>
      <c r="J73" s="20"/>
    </row>
    <row r="74" spans="1:10">
      <c r="A74" s="16">
        <v>1425</v>
      </c>
      <c r="B74" s="13">
        <v>600010023</v>
      </c>
      <c r="C74" s="17">
        <v>62237039</v>
      </c>
      <c r="D74" s="18" t="s">
        <v>86</v>
      </c>
      <c r="E74" s="13">
        <v>3122</v>
      </c>
      <c r="F74" s="13" t="s">
        <v>45</v>
      </c>
      <c r="G74" s="13" t="s">
        <v>46</v>
      </c>
      <c r="H74" s="19"/>
      <c r="I74" s="19"/>
      <c r="J74" s="91"/>
    </row>
    <row r="75" spans="1:10">
      <c r="A75" s="16">
        <v>1425</v>
      </c>
      <c r="B75" s="13">
        <v>600010023</v>
      </c>
      <c r="C75" s="17">
        <v>62237039</v>
      </c>
      <c r="D75" s="18" t="s">
        <v>86</v>
      </c>
      <c r="E75" s="13">
        <v>3141</v>
      </c>
      <c r="F75" s="13" t="s">
        <v>47</v>
      </c>
      <c r="G75" s="17" t="s">
        <v>46</v>
      </c>
      <c r="H75" s="19">
        <f>VLOOKUP(A75,List3!$A$6:$O$42,8,0)</f>
        <v>363490</v>
      </c>
      <c r="I75" s="19">
        <f>VLOOKUP(A75,List3!$A$6:$O$42,12,0)</f>
        <v>2321</v>
      </c>
      <c r="J75" s="91">
        <f>VLOOKUP(A75,List3!A$6:O$42,15,0)</f>
        <v>1.0899999999999999</v>
      </c>
    </row>
    <row r="76" spans="1:10">
      <c r="A76" s="16">
        <v>1425</v>
      </c>
      <c r="B76" s="13">
        <v>600010023</v>
      </c>
      <c r="C76" s="17">
        <v>62237039</v>
      </c>
      <c r="D76" s="18" t="s">
        <v>86</v>
      </c>
      <c r="E76" s="13">
        <v>3147</v>
      </c>
      <c r="F76" s="13" t="s">
        <v>66</v>
      </c>
      <c r="G76" s="13" t="s">
        <v>46</v>
      </c>
      <c r="H76" s="19">
        <v>144234</v>
      </c>
      <c r="I76" s="19">
        <v>5985</v>
      </c>
      <c r="J76" s="91">
        <v>0.49</v>
      </c>
    </row>
    <row r="77" spans="1:10">
      <c r="A77" s="22"/>
      <c r="B77" s="23"/>
      <c r="C77" s="24"/>
      <c r="D77" s="25" t="s">
        <v>87</v>
      </c>
      <c r="E77" s="23"/>
      <c r="F77" s="23"/>
      <c r="G77" s="23"/>
      <c r="H77" s="27">
        <f t="shared" ref="H77:J77" si="18">SUM(H73:H76)</f>
        <v>507724</v>
      </c>
      <c r="I77" s="27">
        <f t="shared" si="18"/>
        <v>8306</v>
      </c>
      <c r="J77" s="28">
        <f t="shared" si="18"/>
        <v>1.5799999999999998</v>
      </c>
    </row>
    <row r="78" spans="1:10">
      <c r="A78" s="29">
        <v>1426</v>
      </c>
      <c r="B78" s="30">
        <v>600020371</v>
      </c>
      <c r="C78" s="31">
        <v>60252600</v>
      </c>
      <c r="D78" s="32" t="s">
        <v>88</v>
      </c>
      <c r="E78" s="30">
        <v>3122</v>
      </c>
      <c r="F78" s="30" t="s">
        <v>71</v>
      </c>
      <c r="G78" s="30" t="s">
        <v>44</v>
      </c>
      <c r="H78" s="19"/>
      <c r="I78" s="19"/>
      <c r="J78" s="20"/>
    </row>
    <row r="79" spans="1:10">
      <c r="A79" s="16">
        <v>1426</v>
      </c>
      <c r="B79" s="13">
        <v>600020371</v>
      </c>
      <c r="C79" s="17">
        <v>60252600</v>
      </c>
      <c r="D79" s="18" t="s">
        <v>88</v>
      </c>
      <c r="E79" s="13">
        <v>3122</v>
      </c>
      <c r="F79" s="13" t="s">
        <v>45</v>
      </c>
      <c r="G79" s="13" t="s">
        <v>46</v>
      </c>
      <c r="H79" s="19"/>
      <c r="I79" s="19"/>
      <c r="J79" s="91"/>
    </row>
    <row r="80" spans="1:10">
      <c r="A80" s="16">
        <v>1426</v>
      </c>
      <c r="B80" s="13">
        <v>600020371</v>
      </c>
      <c r="C80" s="17">
        <v>60252600</v>
      </c>
      <c r="D80" s="18" t="s">
        <v>88</v>
      </c>
      <c r="E80" s="21">
        <v>3150</v>
      </c>
      <c r="F80" s="21" t="s">
        <v>74</v>
      </c>
      <c r="G80" s="21" t="s">
        <v>44</v>
      </c>
      <c r="H80" s="19"/>
      <c r="I80" s="19"/>
      <c r="J80" s="20"/>
    </row>
    <row r="81" spans="1:10">
      <c r="A81" s="22"/>
      <c r="B81" s="23"/>
      <c r="C81" s="24"/>
      <c r="D81" s="25" t="s">
        <v>89</v>
      </c>
      <c r="E81" s="26"/>
      <c r="F81" s="26"/>
      <c r="G81" s="26"/>
      <c r="H81" s="27">
        <f t="shared" ref="H81:J81" si="19">SUM(H78:H80)</f>
        <v>0</v>
      </c>
      <c r="I81" s="27">
        <f t="shared" si="19"/>
        <v>0</v>
      </c>
      <c r="J81" s="28">
        <f t="shared" si="19"/>
        <v>0</v>
      </c>
    </row>
    <row r="82" spans="1:10">
      <c r="A82" s="29">
        <v>1427</v>
      </c>
      <c r="B82" s="30">
        <v>600010422</v>
      </c>
      <c r="C82" s="31">
        <v>60252766</v>
      </c>
      <c r="D82" s="32" t="s">
        <v>90</v>
      </c>
      <c r="E82" s="30">
        <v>3122</v>
      </c>
      <c r="F82" s="30" t="s">
        <v>71</v>
      </c>
      <c r="G82" s="31" t="s">
        <v>44</v>
      </c>
      <c r="H82" s="19"/>
      <c r="I82" s="19"/>
      <c r="J82" s="20"/>
    </row>
    <row r="83" spans="1:10">
      <c r="A83" s="16">
        <v>1427</v>
      </c>
      <c r="B83" s="13">
        <v>600010422</v>
      </c>
      <c r="C83" s="17">
        <v>60252766</v>
      </c>
      <c r="D83" s="18" t="s">
        <v>90</v>
      </c>
      <c r="E83" s="21">
        <v>3122</v>
      </c>
      <c r="F83" s="21" t="s">
        <v>45</v>
      </c>
      <c r="G83" s="21" t="s">
        <v>46</v>
      </c>
      <c r="H83" s="19"/>
      <c r="I83" s="19"/>
      <c r="J83" s="91"/>
    </row>
    <row r="84" spans="1:10">
      <c r="A84" s="16">
        <v>1427</v>
      </c>
      <c r="B84" s="13">
        <v>600010422</v>
      </c>
      <c r="C84" s="17">
        <v>60252766</v>
      </c>
      <c r="D84" s="18" t="s">
        <v>90</v>
      </c>
      <c r="E84" s="13">
        <v>3141</v>
      </c>
      <c r="F84" s="13" t="s">
        <v>47</v>
      </c>
      <c r="G84" s="13" t="s">
        <v>46</v>
      </c>
      <c r="H84" s="19">
        <f>VLOOKUP(A84,List3!$A$6:$O$42,8,0)</f>
        <v>212970</v>
      </c>
      <c r="I84" s="19">
        <f>VLOOKUP(A84,List3!$A$6:$O$42,12,0)</f>
        <v>2474</v>
      </c>
      <c r="J84" s="91">
        <f>VLOOKUP(A84,List3!A$6:O$42,15,0)</f>
        <v>0.6399999999999999</v>
      </c>
    </row>
    <row r="85" spans="1:10">
      <c r="A85" s="16">
        <v>1427</v>
      </c>
      <c r="B85" s="13">
        <v>600010422</v>
      </c>
      <c r="C85" s="17">
        <v>60252766</v>
      </c>
      <c r="D85" s="18" t="s">
        <v>90</v>
      </c>
      <c r="E85" s="13">
        <v>3147</v>
      </c>
      <c r="F85" s="13" t="s">
        <v>66</v>
      </c>
      <c r="G85" s="13" t="s">
        <v>46</v>
      </c>
      <c r="H85" s="19">
        <v>146523</v>
      </c>
      <c r="I85" s="19">
        <v>9920</v>
      </c>
      <c r="J85" s="91">
        <v>0.5</v>
      </c>
    </row>
    <row r="86" spans="1:10">
      <c r="A86" s="22"/>
      <c r="B86" s="23"/>
      <c r="C86" s="24"/>
      <c r="D86" s="25" t="s">
        <v>91</v>
      </c>
      <c r="E86" s="23"/>
      <c r="F86" s="23"/>
      <c r="G86" s="23"/>
      <c r="H86" s="27">
        <f t="shared" ref="H86:J86" si="20">SUM(H82:H85)</f>
        <v>359493</v>
      </c>
      <c r="I86" s="27">
        <f t="shared" si="20"/>
        <v>12394</v>
      </c>
      <c r="J86" s="28">
        <f t="shared" si="20"/>
        <v>1.1399999999999999</v>
      </c>
    </row>
    <row r="87" spans="1:10">
      <c r="A87" s="29">
        <v>1428</v>
      </c>
      <c r="B87" s="30">
        <v>600012646</v>
      </c>
      <c r="C87" s="31">
        <v>854999</v>
      </c>
      <c r="D87" s="32" t="s">
        <v>92</v>
      </c>
      <c r="E87" s="30">
        <v>3122</v>
      </c>
      <c r="F87" s="30" t="s">
        <v>71</v>
      </c>
      <c r="G87" s="30" t="s">
        <v>44</v>
      </c>
      <c r="H87" s="19"/>
      <c r="I87" s="19"/>
      <c r="J87" s="20"/>
    </row>
    <row r="88" spans="1:10">
      <c r="A88" s="16">
        <v>1428</v>
      </c>
      <c r="B88" s="13">
        <v>600012646</v>
      </c>
      <c r="C88" s="17">
        <v>854999</v>
      </c>
      <c r="D88" s="18" t="s">
        <v>92</v>
      </c>
      <c r="E88" s="13">
        <v>3122</v>
      </c>
      <c r="F88" s="13" t="s">
        <v>45</v>
      </c>
      <c r="G88" s="17" t="s">
        <v>46</v>
      </c>
      <c r="H88" s="19"/>
      <c r="I88" s="19"/>
      <c r="J88" s="91"/>
    </row>
    <row r="89" spans="1:10">
      <c r="A89" s="16">
        <v>1428</v>
      </c>
      <c r="B89" s="13">
        <v>600012646</v>
      </c>
      <c r="C89" s="17">
        <v>854999</v>
      </c>
      <c r="D89" s="18" t="s">
        <v>92</v>
      </c>
      <c r="E89" s="13">
        <v>3147</v>
      </c>
      <c r="F89" s="13" t="s">
        <v>66</v>
      </c>
      <c r="G89" s="13" t="s">
        <v>46</v>
      </c>
      <c r="H89" s="19">
        <v>116761</v>
      </c>
      <c r="I89" s="19">
        <v>4845</v>
      </c>
      <c r="J89" s="91">
        <v>0.4</v>
      </c>
    </row>
    <row r="90" spans="1:10">
      <c r="A90" s="16">
        <v>1428</v>
      </c>
      <c r="B90" s="13">
        <v>600012646</v>
      </c>
      <c r="C90" s="17">
        <v>854999</v>
      </c>
      <c r="D90" s="18" t="s">
        <v>92</v>
      </c>
      <c r="E90" s="21">
        <v>3150</v>
      </c>
      <c r="F90" s="21" t="s">
        <v>74</v>
      </c>
      <c r="G90" s="21" t="s">
        <v>44</v>
      </c>
      <c r="H90" s="19"/>
      <c r="I90" s="19"/>
      <c r="J90" s="20"/>
    </row>
    <row r="91" spans="1:10">
      <c r="A91" s="22"/>
      <c r="B91" s="23"/>
      <c r="C91" s="24"/>
      <c r="D91" s="25" t="s">
        <v>93</v>
      </c>
      <c r="E91" s="26"/>
      <c r="F91" s="26"/>
      <c r="G91" s="26"/>
      <c r="H91" s="27">
        <f t="shared" ref="H91:J91" si="21">SUM(H87:H90)</f>
        <v>116761</v>
      </c>
      <c r="I91" s="27">
        <f t="shared" si="21"/>
        <v>4845</v>
      </c>
      <c r="J91" s="28">
        <f t="shared" si="21"/>
        <v>0.4</v>
      </c>
    </row>
    <row r="92" spans="1:10">
      <c r="A92" s="29">
        <v>1429</v>
      </c>
      <c r="B92" s="30">
        <v>600019713</v>
      </c>
      <c r="C92" s="31">
        <v>673731</v>
      </c>
      <c r="D92" s="32" t="s">
        <v>94</v>
      </c>
      <c r="E92" s="30">
        <v>3122</v>
      </c>
      <c r="F92" s="30" t="s">
        <v>71</v>
      </c>
      <c r="G92" s="30" t="s">
        <v>44</v>
      </c>
      <c r="H92" s="19"/>
      <c r="I92" s="19"/>
      <c r="J92" s="20"/>
    </row>
    <row r="93" spans="1:10">
      <c r="A93" s="16">
        <v>1429</v>
      </c>
      <c r="B93" s="13">
        <v>600019713</v>
      </c>
      <c r="C93" s="17">
        <v>673731</v>
      </c>
      <c r="D93" s="18" t="s">
        <v>94</v>
      </c>
      <c r="E93" s="13">
        <v>3122</v>
      </c>
      <c r="F93" s="13" t="s">
        <v>45</v>
      </c>
      <c r="G93" s="13" t="s">
        <v>46</v>
      </c>
      <c r="H93" s="19"/>
      <c r="I93" s="19"/>
      <c r="J93" s="91"/>
    </row>
    <row r="94" spans="1:10">
      <c r="A94" s="16">
        <v>1429</v>
      </c>
      <c r="B94" s="13">
        <v>600019713</v>
      </c>
      <c r="C94" s="17">
        <v>673731</v>
      </c>
      <c r="D94" s="18" t="s">
        <v>94</v>
      </c>
      <c r="E94" s="21">
        <v>3141</v>
      </c>
      <c r="F94" s="21" t="s">
        <v>47</v>
      </c>
      <c r="G94" s="21" t="s">
        <v>46</v>
      </c>
      <c r="H94" s="19">
        <f>VLOOKUP(A94,List3!$A$6:$O$42,8,0)</f>
        <v>1400877</v>
      </c>
      <c r="I94" s="19">
        <f>VLOOKUP(A94,List3!$A$6:$O$42,12,0)</f>
        <v>13329</v>
      </c>
      <c r="J94" s="91">
        <f>VLOOKUP(A94,List3!A$6:O$42,15,0)</f>
        <v>4.1999999999999993</v>
      </c>
    </row>
    <row r="95" spans="1:10">
      <c r="A95" s="16">
        <v>1429</v>
      </c>
      <c r="B95" s="13">
        <v>600019713</v>
      </c>
      <c r="C95" s="17">
        <v>673731</v>
      </c>
      <c r="D95" s="18" t="s">
        <v>94</v>
      </c>
      <c r="E95" s="13">
        <v>3141</v>
      </c>
      <c r="F95" s="13" t="s">
        <v>47</v>
      </c>
      <c r="G95" s="13" t="s">
        <v>46</v>
      </c>
      <c r="H95" s="19">
        <v>1103286</v>
      </c>
      <c r="I95" s="19">
        <v>10374</v>
      </c>
      <c r="J95" s="91">
        <v>3.3099999999999996</v>
      </c>
    </row>
    <row r="96" spans="1:10">
      <c r="A96" s="16">
        <v>1429</v>
      </c>
      <c r="B96" s="13">
        <v>600019713</v>
      </c>
      <c r="C96" s="17">
        <v>673731</v>
      </c>
      <c r="D96" s="18" t="s">
        <v>94</v>
      </c>
      <c r="E96" s="13">
        <v>3147</v>
      </c>
      <c r="F96" s="13" t="s">
        <v>66</v>
      </c>
      <c r="G96" s="13" t="s">
        <v>46</v>
      </c>
      <c r="H96" s="19">
        <v>409807</v>
      </c>
      <c r="I96" s="19">
        <v>17005</v>
      </c>
      <c r="J96" s="91">
        <v>1.39</v>
      </c>
    </row>
    <row r="97" spans="1:12">
      <c r="A97" s="16">
        <v>1429</v>
      </c>
      <c r="B97" s="13">
        <v>600019713</v>
      </c>
      <c r="C97" s="17">
        <v>673731</v>
      </c>
      <c r="D97" s="18" t="s">
        <v>94</v>
      </c>
      <c r="E97" s="21">
        <v>3147</v>
      </c>
      <c r="F97" s="21" t="s">
        <v>66</v>
      </c>
      <c r="G97" s="21" t="s">
        <v>46</v>
      </c>
      <c r="H97" s="19">
        <v>478490</v>
      </c>
      <c r="I97" s="19">
        <v>19855</v>
      </c>
      <c r="J97" s="91">
        <v>1.62</v>
      </c>
    </row>
    <row r="98" spans="1:12">
      <c r="A98" s="16">
        <v>1429</v>
      </c>
      <c r="B98" s="13">
        <v>600019713</v>
      </c>
      <c r="C98" s="17">
        <v>673731</v>
      </c>
      <c r="D98" s="18" t="s">
        <v>94</v>
      </c>
      <c r="E98" s="21">
        <v>3150</v>
      </c>
      <c r="F98" s="21" t="s">
        <v>74</v>
      </c>
      <c r="G98" s="21" t="s">
        <v>44</v>
      </c>
      <c r="H98" s="19"/>
      <c r="I98" s="19"/>
      <c r="J98" s="20"/>
    </row>
    <row r="99" spans="1:12">
      <c r="A99" s="22"/>
      <c r="B99" s="23"/>
      <c r="C99" s="24"/>
      <c r="D99" s="25" t="s">
        <v>95</v>
      </c>
      <c r="E99" s="26"/>
      <c r="F99" s="26"/>
      <c r="G99" s="26"/>
      <c r="H99" s="27">
        <f t="shared" ref="H99:J99" si="22">SUM(H92:H98)</f>
        <v>3392460</v>
      </c>
      <c r="I99" s="27">
        <f t="shared" si="22"/>
        <v>60563</v>
      </c>
      <c r="J99" s="28">
        <f t="shared" si="22"/>
        <v>10.52</v>
      </c>
    </row>
    <row r="100" spans="1:12">
      <c r="A100" s="29">
        <v>1430</v>
      </c>
      <c r="B100" s="30">
        <v>600019802</v>
      </c>
      <c r="C100" s="31">
        <v>581071</v>
      </c>
      <c r="D100" s="32" t="s">
        <v>96</v>
      </c>
      <c r="E100" s="30">
        <v>3122</v>
      </c>
      <c r="F100" s="30" t="s">
        <v>71</v>
      </c>
      <c r="G100" s="30" t="s">
        <v>44</v>
      </c>
      <c r="H100" s="19"/>
      <c r="I100" s="19"/>
      <c r="J100" s="20"/>
    </row>
    <row r="101" spans="1:12">
      <c r="A101" s="16">
        <v>1430</v>
      </c>
      <c r="B101" s="13">
        <v>600019802</v>
      </c>
      <c r="C101" s="17">
        <v>581071</v>
      </c>
      <c r="D101" s="18" t="s">
        <v>96</v>
      </c>
      <c r="E101" s="13">
        <v>3122</v>
      </c>
      <c r="F101" s="13" t="s">
        <v>45</v>
      </c>
      <c r="G101" s="17" t="s">
        <v>46</v>
      </c>
      <c r="H101" s="19"/>
      <c r="I101" s="19"/>
      <c r="J101" s="91"/>
    </row>
    <row r="102" spans="1:12">
      <c r="A102" s="16">
        <v>1430</v>
      </c>
      <c r="B102" s="13">
        <v>600019802</v>
      </c>
      <c r="C102" s="17">
        <v>581071</v>
      </c>
      <c r="D102" s="18" t="s">
        <v>96</v>
      </c>
      <c r="E102" s="13">
        <v>3141</v>
      </c>
      <c r="F102" s="13" t="s">
        <v>47</v>
      </c>
      <c r="G102" s="13" t="s">
        <v>46</v>
      </c>
      <c r="H102" s="19">
        <f>VLOOKUP(A102,List3!$A$6:$O$42,8,0)</f>
        <v>287594</v>
      </c>
      <c r="I102" s="19">
        <f>VLOOKUP(A102,List3!$A$6:$O$42,12,0)</f>
        <v>3676</v>
      </c>
      <c r="J102" s="91">
        <f>VLOOKUP(A102,List3!A$6:O$42,15,0)</f>
        <v>0.85999999999999988</v>
      </c>
    </row>
    <row r="103" spans="1:12">
      <c r="A103" s="16">
        <v>1430</v>
      </c>
      <c r="B103" s="13">
        <v>600019802</v>
      </c>
      <c r="C103" s="17">
        <v>581071</v>
      </c>
      <c r="D103" s="18" t="s">
        <v>96</v>
      </c>
      <c r="E103" s="13">
        <v>3147</v>
      </c>
      <c r="F103" s="13" t="s">
        <v>66</v>
      </c>
      <c r="G103" s="17" t="s">
        <v>46</v>
      </c>
      <c r="H103" s="19">
        <v>263284</v>
      </c>
      <c r="I103" s="19">
        <v>10925</v>
      </c>
      <c r="J103" s="91">
        <v>0.89</v>
      </c>
    </row>
    <row r="104" spans="1:12">
      <c r="A104" s="22"/>
      <c r="B104" s="23"/>
      <c r="C104" s="24"/>
      <c r="D104" s="25" t="s">
        <v>97</v>
      </c>
      <c r="E104" s="23"/>
      <c r="F104" s="23"/>
      <c r="G104" s="24"/>
      <c r="H104" s="27">
        <f t="shared" ref="H104:J104" si="23">SUM(H100:H103)</f>
        <v>550878</v>
      </c>
      <c r="I104" s="27">
        <f t="shared" si="23"/>
        <v>14601</v>
      </c>
      <c r="J104" s="28">
        <f t="shared" si="23"/>
        <v>1.75</v>
      </c>
    </row>
    <row r="105" spans="1:12">
      <c r="A105" s="29">
        <v>1432</v>
      </c>
      <c r="B105" s="30">
        <v>600170594</v>
      </c>
      <c r="C105" s="31">
        <v>671274</v>
      </c>
      <c r="D105" s="32" t="s">
        <v>98</v>
      </c>
      <c r="E105" s="33">
        <v>3111</v>
      </c>
      <c r="F105" s="33" t="s">
        <v>99</v>
      </c>
      <c r="G105" s="33" t="s">
        <v>44</v>
      </c>
      <c r="H105" s="19"/>
      <c r="I105" s="19"/>
      <c r="J105" s="20"/>
    </row>
    <row r="106" spans="1:12">
      <c r="A106" s="16">
        <v>1432</v>
      </c>
      <c r="B106" s="13">
        <v>600170594</v>
      </c>
      <c r="C106" s="17">
        <v>671274</v>
      </c>
      <c r="D106" s="18" t="s">
        <v>98</v>
      </c>
      <c r="E106" s="13">
        <v>3123</v>
      </c>
      <c r="F106" s="13" t="s">
        <v>71</v>
      </c>
      <c r="G106" s="13" t="s">
        <v>44</v>
      </c>
      <c r="H106" s="19"/>
      <c r="I106" s="19"/>
      <c r="J106" s="20"/>
    </row>
    <row r="107" spans="1:12">
      <c r="A107" s="16">
        <v>1432</v>
      </c>
      <c r="B107" s="13">
        <v>600170594</v>
      </c>
      <c r="C107" s="17">
        <v>671274</v>
      </c>
      <c r="D107" s="18" t="s">
        <v>98</v>
      </c>
      <c r="E107" s="13">
        <v>3123</v>
      </c>
      <c r="F107" s="13" t="s">
        <v>45</v>
      </c>
      <c r="G107" s="17" t="s">
        <v>46</v>
      </c>
      <c r="H107" s="19"/>
      <c r="I107" s="19"/>
      <c r="J107" s="91"/>
    </row>
    <row r="108" spans="1:12">
      <c r="A108" s="16">
        <v>1432</v>
      </c>
      <c r="B108" s="13">
        <v>600170594</v>
      </c>
      <c r="C108" s="17">
        <v>671274</v>
      </c>
      <c r="D108" s="18" t="s">
        <v>98</v>
      </c>
      <c r="E108" s="21">
        <v>3141</v>
      </c>
      <c r="F108" s="21" t="s">
        <v>47</v>
      </c>
      <c r="G108" s="21" t="s">
        <v>46</v>
      </c>
      <c r="H108" s="19">
        <f>VLOOKUP(A108,List3!$A$6:$O$42,8,0)</f>
        <v>30738</v>
      </c>
      <c r="I108" s="19">
        <f>VLOOKUP(A108,List3!$A$6:$O$42,12,0)</f>
        <v>196</v>
      </c>
      <c r="J108" s="91">
        <f>VLOOKUP(A108,List3!A$6:O$42,15,0)</f>
        <v>9.0000000000000024E-2</v>
      </c>
    </row>
    <row r="109" spans="1:12">
      <c r="A109" s="22"/>
      <c r="B109" s="23"/>
      <c r="C109" s="24"/>
      <c r="D109" s="25" t="s">
        <v>100</v>
      </c>
      <c r="E109" s="26"/>
      <c r="F109" s="26"/>
      <c r="G109" s="26"/>
      <c r="H109" s="27">
        <f t="shared" ref="H109:J109" si="24">SUM(H105:H108)</f>
        <v>30738</v>
      </c>
      <c r="I109" s="27">
        <f t="shared" si="24"/>
        <v>196</v>
      </c>
      <c r="J109" s="28">
        <f t="shared" si="24"/>
        <v>9.0000000000000024E-2</v>
      </c>
    </row>
    <row r="110" spans="1:12">
      <c r="A110" s="29">
        <v>1433</v>
      </c>
      <c r="B110" s="30">
        <v>600170608</v>
      </c>
      <c r="C110" s="31">
        <v>526517</v>
      </c>
      <c r="D110" s="32" t="s">
        <v>101</v>
      </c>
      <c r="E110" s="30">
        <v>3122</v>
      </c>
      <c r="F110" s="30" t="s">
        <v>71</v>
      </c>
      <c r="G110" s="30" t="s">
        <v>44</v>
      </c>
      <c r="H110" s="19">
        <v>124320</v>
      </c>
      <c r="I110" s="19">
        <v>0</v>
      </c>
      <c r="J110" s="20">
        <v>0.33</v>
      </c>
      <c r="L110" s="96"/>
    </row>
    <row r="111" spans="1:12">
      <c r="A111" s="16">
        <v>1433</v>
      </c>
      <c r="B111" s="13">
        <v>600170608</v>
      </c>
      <c r="C111" s="17">
        <v>526517</v>
      </c>
      <c r="D111" s="18" t="s">
        <v>101</v>
      </c>
      <c r="E111" s="21">
        <v>3122</v>
      </c>
      <c r="F111" s="21" t="s">
        <v>45</v>
      </c>
      <c r="G111" s="21" t="s">
        <v>46</v>
      </c>
      <c r="H111" s="19"/>
      <c r="I111" s="19"/>
      <c r="J111" s="91"/>
    </row>
    <row r="112" spans="1:12">
      <c r="A112" s="16">
        <v>1433</v>
      </c>
      <c r="B112" s="13">
        <v>600170608</v>
      </c>
      <c r="C112" s="17">
        <v>526517</v>
      </c>
      <c r="D112" s="18" t="s">
        <v>101</v>
      </c>
      <c r="E112" s="13">
        <v>3141</v>
      </c>
      <c r="F112" s="13" t="s">
        <v>47</v>
      </c>
      <c r="G112" s="17" t="s">
        <v>46</v>
      </c>
      <c r="H112" s="19">
        <f>VLOOKUP(A112,List3!$A$6:$O$42,8,0)</f>
        <v>189734</v>
      </c>
      <c r="I112" s="19">
        <f>VLOOKUP(A112,List3!$A$6:$O$42,12,0)</f>
        <v>3082</v>
      </c>
      <c r="J112" s="91">
        <f>VLOOKUP(A112,List3!A$6:O$42,15,0)</f>
        <v>0.57000000000000006</v>
      </c>
    </row>
    <row r="113" spans="1:10">
      <c r="A113" s="16">
        <v>1433</v>
      </c>
      <c r="B113" s="13">
        <v>600170608</v>
      </c>
      <c r="C113" s="17">
        <v>526517</v>
      </c>
      <c r="D113" s="18" t="s">
        <v>101</v>
      </c>
      <c r="E113" s="13">
        <v>3141</v>
      </c>
      <c r="F113" s="13" t="s">
        <v>47</v>
      </c>
      <c r="G113" s="13" t="s">
        <v>46</v>
      </c>
      <c r="H113" s="19">
        <v>219080</v>
      </c>
      <c r="I113" s="19">
        <v>3692</v>
      </c>
      <c r="J113" s="91">
        <v>0.65999999999999992</v>
      </c>
    </row>
    <row r="114" spans="1:10">
      <c r="A114" s="22"/>
      <c r="B114" s="23"/>
      <c r="C114" s="24"/>
      <c r="D114" s="25" t="s">
        <v>102</v>
      </c>
      <c r="E114" s="23"/>
      <c r="F114" s="23"/>
      <c r="G114" s="23"/>
      <c r="H114" s="27">
        <f t="shared" ref="H114:J114" si="25">SUM(H110:H113)</f>
        <v>533134</v>
      </c>
      <c r="I114" s="27">
        <f t="shared" si="25"/>
        <v>6774</v>
      </c>
      <c r="J114" s="28">
        <f t="shared" si="25"/>
        <v>1.56</v>
      </c>
    </row>
    <row r="115" spans="1:10">
      <c r="A115" s="29">
        <v>1434</v>
      </c>
      <c r="B115" s="30">
        <v>600170896</v>
      </c>
      <c r="C115" s="31">
        <v>528714</v>
      </c>
      <c r="D115" s="32" t="s">
        <v>103</v>
      </c>
      <c r="E115" s="33">
        <v>3123</v>
      </c>
      <c r="F115" s="33" t="s">
        <v>71</v>
      </c>
      <c r="G115" s="33" t="s">
        <v>44</v>
      </c>
      <c r="H115" s="19"/>
      <c r="I115" s="19"/>
      <c r="J115" s="20"/>
    </row>
    <row r="116" spans="1:10">
      <c r="A116" s="16">
        <v>1434</v>
      </c>
      <c r="B116" s="13">
        <v>600170896</v>
      </c>
      <c r="C116" s="17">
        <v>528714</v>
      </c>
      <c r="D116" s="18" t="s">
        <v>103</v>
      </c>
      <c r="E116" s="13">
        <v>3123</v>
      </c>
      <c r="F116" s="13" t="s">
        <v>45</v>
      </c>
      <c r="G116" s="17" t="s">
        <v>46</v>
      </c>
      <c r="H116" s="19"/>
      <c r="I116" s="19"/>
      <c r="J116" s="91"/>
    </row>
    <row r="117" spans="1:10">
      <c r="A117" s="16">
        <v>1434</v>
      </c>
      <c r="B117" s="13">
        <v>600170896</v>
      </c>
      <c r="C117" s="17">
        <v>528714</v>
      </c>
      <c r="D117" s="18" t="s">
        <v>103</v>
      </c>
      <c r="E117" s="21">
        <v>3141</v>
      </c>
      <c r="F117" s="21" t="s">
        <v>47</v>
      </c>
      <c r="G117" s="21" t="s">
        <v>46</v>
      </c>
      <c r="H117" s="19">
        <f>VLOOKUP(A117,List3!$A$6:$O$42,8,0)</f>
        <v>219757</v>
      </c>
      <c r="I117" s="19">
        <f>VLOOKUP(A117,List3!$A$6:$O$42,12,0)</f>
        <v>2617</v>
      </c>
      <c r="J117" s="91">
        <f>VLOOKUP(A117,List3!A$6:O$42,15,0)</f>
        <v>0.65999999999999992</v>
      </c>
    </row>
    <row r="118" spans="1:10">
      <c r="A118" s="16">
        <v>1434</v>
      </c>
      <c r="B118" s="13">
        <v>600170896</v>
      </c>
      <c r="C118" s="17">
        <v>528714</v>
      </c>
      <c r="D118" s="18" t="s">
        <v>103</v>
      </c>
      <c r="E118" s="13">
        <v>3147</v>
      </c>
      <c r="F118" s="13" t="s">
        <v>66</v>
      </c>
      <c r="G118" s="13" t="s">
        <v>46</v>
      </c>
      <c r="H118" s="19">
        <v>162549</v>
      </c>
      <c r="I118" s="19">
        <v>6745</v>
      </c>
      <c r="J118" s="91">
        <v>0.55000000000000004</v>
      </c>
    </row>
    <row r="119" spans="1:10">
      <c r="A119" s="22"/>
      <c r="B119" s="23"/>
      <c r="C119" s="24"/>
      <c r="D119" s="25" t="s">
        <v>104</v>
      </c>
      <c r="E119" s="23"/>
      <c r="F119" s="23"/>
      <c r="G119" s="23"/>
      <c r="H119" s="27">
        <f t="shared" ref="H119:J119" si="26">SUM(H115:H118)</f>
        <v>382306</v>
      </c>
      <c r="I119" s="27">
        <f t="shared" si="26"/>
        <v>9362</v>
      </c>
      <c r="J119" s="28">
        <f t="shared" si="26"/>
        <v>1.21</v>
      </c>
    </row>
    <row r="120" spans="1:10">
      <c r="A120" s="29">
        <v>1436</v>
      </c>
      <c r="B120" s="30">
        <v>600170900</v>
      </c>
      <c r="C120" s="31">
        <v>87891</v>
      </c>
      <c r="D120" s="32" t="s">
        <v>105</v>
      </c>
      <c r="E120" s="30">
        <v>3123</v>
      </c>
      <c r="F120" s="30" t="s">
        <v>71</v>
      </c>
      <c r="G120" s="30" t="s">
        <v>44</v>
      </c>
      <c r="H120" s="19"/>
      <c r="I120" s="19"/>
      <c r="J120" s="20"/>
    </row>
    <row r="121" spans="1:10">
      <c r="A121" s="16">
        <v>1436</v>
      </c>
      <c r="B121" s="13">
        <v>600170900</v>
      </c>
      <c r="C121" s="17">
        <v>87891</v>
      </c>
      <c r="D121" s="18" t="s">
        <v>105</v>
      </c>
      <c r="E121" s="13">
        <v>3123</v>
      </c>
      <c r="F121" s="13" t="s">
        <v>45</v>
      </c>
      <c r="G121" s="17" t="s">
        <v>46</v>
      </c>
      <c r="H121" s="19"/>
      <c r="I121" s="19"/>
      <c r="J121" s="91"/>
    </row>
    <row r="122" spans="1:10">
      <c r="A122" s="16">
        <v>1436</v>
      </c>
      <c r="B122" s="13">
        <v>600170900</v>
      </c>
      <c r="C122" s="17">
        <v>87891</v>
      </c>
      <c r="D122" s="18" t="s">
        <v>105</v>
      </c>
      <c r="E122" s="13">
        <v>3141</v>
      </c>
      <c r="F122" s="13" t="s">
        <v>47</v>
      </c>
      <c r="G122" s="13" t="s">
        <v>46</v>
      </c>
      <c r="H122" s="19">
        <f>VLOOKUP(A122,List3!$A$6:$O$42,8,0)</f>
        <v>1085286</v>
      </c>
      <c r="I122" s="19">
        <f>VLOOKUP(A122,List3!$A$6:$O$42,12,0)</f>
        <v>9838</v>
      </c>
      <c r="J122" s="91">
        <f>VLOOKUP(A122,List3!A$6:O$42,15,0)</f>
        <v>3.25</v>
      </c>
    </row>
    <row r="123" spans="1:10">
      <c r="A123" s="16">
        <v>1436</v>
      </c>
      <c r="B123" s="13">
        <v>600170900</v>
      </c>
      <c r="C123" s="17">
        <v>87891</v>
      </c>
      <c r="D123" s="18" t="s">
        <v>105</v>
      </c>
      <c r="E123" s="13">
        <v>3147</v>
      </c>
      <c r="F123" s="13" t="s">
        <v>66</v>
      </c>
      <c r="G123" s="13" t="s">
        <v>46</v>
      </c>
      <c r="H123" s="19">
        <v>412097</v>
      </c>
      <c r="I123" s="19">
        <v>17100</v>
      </c>
      <c r="J123" s="91">
        <v>1.4</v>
      </c>
    </row>
    <row r="124" spans="1:10">
      <c r="A124" s="22"/>
      <c r="B124" s="23"/>
      <c r="C124" s="24"/>
      <c r="D124" s="25" t="s">
        <v>106</v>
      </c>
      <c r="E124" s="23"/>
      <c r="F124" s="23"/>
      <c r="G124" s="23"/>
      <c r="H124" s="27">
        <f t="shared" ref="H124:J124" si="27">SUM(H120:H123)</f>
        <v>1497383</v>
      </c>
      <c r="I124" s="27">
        <f t="shared" si="27"/>
        <v>26938</v>
      </c>
      <c r="J124" s="28">
        <f t="shared" si="27"/>
        <v>4.6500000000000004</v>
      </c>
    </row>
    <row r="125" spans="1:10">
      <c r="A125" s="29">
        <v>1437</v>
      </c>
      <c r="B125" s="30">
        <v>600010104</v>
      </c>
      <c r="C125" s="31">
        <v>14451018</v>
      </c>
      <c r="D125" s="32" t="s">
        <v>107</v>
      </c>
      <c r="E125" s="33">
        <v>3123</v>
      </c>
      <c r="F125" s="33" t="s">
        <v>71</v>
      </c>
      <c r="G125" s="33" t="s">
        <v>44</v>
      </c>
      <c r="H125" s="19"/>
      <c r="I125" s="19"/>
      <c r="J125" s="20"/>
    </row>
    <row r="126" spans="1:10">
      <c r="A126" s="16">
        <v>1437</v>
      </c>
      <c r="B126" s="13">
        <v>600010104</v>
      </c>
      <c r="C126" s="17">
        <v>14451018</v>
      </c>
      <c r="D126" s="32" t="s">
        <v>107</v>
      </c>
      <c r="E126" s="21">
        <v>3123</v>
      </c>
      <c r="F126" s="21" t="s">
        <v>45</v>
      </c>
      <c r="G126" s="21" t="s">
        <v>46</v>
      </c>
      <c r="H126" s="19"/>
      <c r="I126" s="19"/>
      <c r="J126" s="91"/>
    </row>
    <row r="127" spans="1:10">
      <c r="A127" s="22"/>
      <c r="B127" s="23"/>
      <c r="C127" s="24"/>
      <c r="D127" s="25" t="s">
        <v>108</v>
      </c>
      <c r="E127" s="26"/>
      <c r="F127" s="26"/>
      <c r="G127" s="26"/>
      <c r="H127" s="27">
        <f t="shared" ref="H127:J127" si="28">SUM(H125:H126)</f>
        <v>0</v>
      </c>
      <c r="I127" s="27">
        <f t="shared" si="28"/>
        <v>0</v>
      </c>
      <c r="J127" s="28">
        <f t="shared" si="28"/>
        <v>0</v>
      </c>
    </row>
    <row r="128" spans="1:10">
      <c r="A128" s="29">
        <v>1438</v>
      </c>
      <c r="B128" s="30">
        <v>600010490</v>
      </c>
      <c r="C128" s="31">
        <v>18385036</v>
      </c>
      <c r="D128" s="32" t="s">
        <v>109</v>
      </c>
      <c r="E128" s="30">
        <v>3122</v>
      </c>
      <c r="F128" s="30" t="s">
        <v>71</v>
      </c>
      <c r="G128" s="31" t="s">
        <v>44</v>
      </c>
      <c r="H128" s="19"/>
      <c r="I128" s="19"/>
      <c r="J128" s="20"/>
    </row>
    <row r="129" spans="1:12">
      <c r="A129" s="16">
        <v>1438</v>
      </c>
      <c r="B129" s="13">
        <v>600010490</v>
      </c>
      <c r="C129" s="17">
        <v>18385036</v>
      </c>
      <c r="D129" s="18" t="s">
        <v>109</v>
      </c>
      <c r="E129" s="13">
        <v>3122</v>
      </c>
      <c r="F129" s="13" t="s">
        <v>45</v>
      </c>
      <c r="G129" s="17" t="s">
        <v>46</v>
      </c>
      <c r="H129" s="19"/>
      <c r="I129" s="19"/>
      <c r="J129" s="91"/>
    </row>
    <row r="130" spans="1:12">
      <c r="A130" s="22"/>
      <c r="B130" s="23"/>
      <c r="C130" s="24"/>
      <c r="D130" s="25" t="s">
        <v>110</v>
      </c>
      <c r="E130" s="23"/>
      <c r="F130" s="23"/>
      <c r="G130" s="24"/>
      <c r="H130" s="27">
        <f t="shared" ref="H130:J130" si="29">SUM(H128:H129)</f>
        <v>0</v>
      </c>
      <c r="I130" s="27">
        <f t="shared" si="29"/>
        <v>0</v>
      </c>
      <c r="J130" s="28">
        <f t="shared" si="29"/>
        <v>0</v>
      </c>
    </row>
    <row r="131" spans="1:12">
      <c r="A131" s="29">
        <v>1440</v>
      </c>
      <c r="B131" s="30">
        <v>600010481</v>
      </c>
      <c r="C131" s="31">
        <v>140147</v>
      </c>
      <c r="D131" s="32" t="s">
        <v>111</v>
      </c>
      <c r="E131" s="30">
        <v>3123</v>
      </c>
      <c r="F131" s="30" t="s">
        <v>71</v>
      </c>
      <c r="G131" s="31" t="s">
        <v>44</v>
      </c>
      <c r="H131" s="19">
        <v>124320</v>
      </c>
      <c r="I131" s="19">
        <v>0</v>
      </c>
      <c r="J131" s="20">
        <v>0.33</v>
      </c>
      <c r="L131" s="96"/>
    </row>
    <row r="132" spans="1:12">
      <c r="A132" s="16">
        <v>1440</v>
      </c>
      <c r="B132" s="13">
        <v>600010481</v>
      </c>
      <c r="C132" s="17">
        <v>140147</v>
      </c>
      <c r="D132" s="18" t="s">
        <v>111</v>
      </c>
      <c r="E132" s="13">
        <v>3123</v>
      </c>
      <c r="F132" s="13" t="s">
        <v>45</v>
      </c>
      <c r="G132" s="17" t="s">
        <v>46</v>
      </c>
      <c r="H132" s="19"/>
      <c r="I132" s="19"/>
      <c r="J132" s="91"/>
    </row>
    <row r="133" spans="1:12">
      <c r="A133" s="16">
        <v>1440</v>
      </c>
      <c r="B133" s="13">
        <v>600010481</v>
      </c>
      <c r="C133" s="17">
        <v>140147</v>
      </c>
      <c r="D133" s="18" t="s">
        <v>111</v>
      </c>
      <c r="E133" s="13">
        <v>3147</v>
      </c>
      <c r="F133" s="13" t="s">
        <v>66</v>
      </c>
      <c r="G133" s="17" t="s">
        <v>46</v>
      </c>
      <c r="H133" s="19">
        <v>364019</v>
      </c>
      <c r="I133" s="19">
        <v>15105</v>
      </c>
      <c r="J133" s="91">
        <v>1.24</v>
      </c>
    </row>
    <row r="134" spans="1:12">
      <c r="A134" s="22"/>
      <c r="B134" s="23"/>
      <c r="C134" s="24"/>
      <c r="D134" s="25" t="s">
        <v>112</v>
      </c>
      <c r="E134" s="23"/>
      <c r="F134" s="23"/>
      <c r="G134" s="24"/>
      <c r="H134" s="27">
        <f t="shared" ref="H134:J134" si="30">SUM(H131:H133)</f>
        <v>488339</v>
      </c>
      <c r="I134" s="27">
        <f t="shared" si="30"/>
        <v>15105</v>
      </c>
      <c r="J134" s="28">
        <f t="shared" si="30"/>
        <v>1.57</v>
      </c>
    </row>
    <row r="135" spans="1:12">
      <c r="A135" s="29">
        <v>1442</v>
      </c>
      <c r="B135" s="30">
        <v>600010686</v>
      </c>
      <c r="C135" s="31">
        <v>555053</v>
      </c>
      <c r="D135" s="32" t="s">
        <v>113</v>
      </c>
      <c r="E135" s="30">
        <v>3123</v>
      </c>
      <c r="F135" s="30" t="s">
        <v>71</v>
      </c>
      <c r="G135" s="30" t="s">
        <v>44</v>
      </c>
      <c r="H135" s="19"/>
      <c r="I135" s="19"/>
      <c r="J135" s="20"/>
    </row>
    <row r="136" spans="1:12">
      <c r="A136" s="16">
        <v>1442</v>
      </c>
      <c r="B136" s="13">
        <v>600010686</v>
      </c>
      <c r="C136" s="17">
        <v>555053</v>
      </c>
      <c r="D136" s="18" t="s">
        <v>113</v>
      </c>
      <c r="E136" s="21">
        <v>3123</v>
      </c>
      <c r="F136" s="21" t="s">
        <v>45</v>
      </c>
      <c r="G136" s="21" t="s">
        <v>46</v>
      </c>
      <c r="H136" s="19"/>
      <c r="I136" s="19"/>
      <c r="J136" s="91"/>
    </row>
    <row r="137" spans="1:12">
      <c r="A137" s="22"/>
      <c r="B137" s="23"/>
      <c r="C137" s="24"/>
      <c r="D137" s="25" t="s">
        <v>114</v>
      </c>
      <c r="E137" s="26"/>
      <c r="F137" s="26"/>
      <c r="G137" s="26"/>
      <c r="H137" s="27">
        <f t="shared" ref="H137:J137" si="31">SUM(H135:H136)</f>
        <v>0</v>
      </c>
      <c r="I137" s="27">
        <f t="shared" si="31"/>
        <v>0</v>
      </c>
      <c r="J137" s="28">
        <f t="shared" si="31"/>
        <v>0</v>
      </c>
    </row>
    <row r="138" spans="1:12">
      <c r="A138" s="29">
        <v>1443</v>
      </c>
      <c r="B138" s="30">
        <v>600170918</v>
      </c>
      <c r="C138" s="31">
        <v>15043151</v>
      </c>
      <c r="D138" s="32" t="s">
        <v>115</v>
      </c>
      <c r="E138" s="33">
        <v>3122</v>
      </c>
      <c r="F138" s="33" t="s">
        <v>71</v>
      </c>
      <c r="G138" s="33" t="s">
        <v>44</v>
      </c>
      <c r="H138" s="19"/>
      <c r="I138" s="19"/>
      <c r="J138" s="20"/>
    </row>
    <row r="139" spans="1:12">
      <c r="A139" s="16">
        <v>1443</v>
      </c>
      <c r="B139" s="13">
        <v>600170918</v>
      </c>
      <c r="C139" s="17">
        <v>15043151</v>
      </c>
      <c r="D139" s="18" t="s">
        <v>115</v>
      </c>
      <c r="E139" s="13">
        <v>3122</v>
      </c>
      <c r="F139" s="13" t="s">
        <v>45</v>
      </c>
      <c r="G139" s="17" t="s">
        <v>46</v>
      </c>
      <c r="H139" s="19"/>
      <c r="I139" s="19"/>
      <c r="J139" s="91"/>
    </row>
    <row r="140" spans="1:12">
      <c r="A140" s="16">
        <v>1443</v>
      </c>
      <c r="B140" s="13">
        <v>600170918</v>
      </c>
      <c r="C140" s="17">
        <v>15043151</v>
      </c>
      <c r="D140" s="18" t="s">
        <v>115</v>
      </c>
      <c r="E140" s="21">
        <v>3141</v>
      </c>
      <c r="F140" s="21" t="s">
        <v>47</v>
      </c>
      <c r="G140" s="21" t="s">
        <v>46</v>
      </c>
      <c r="H140" s="19">
        <f>VLOOKUP(A140,List3!$A$6:$O$42,8,0)</f>
        <v>361348</v>
      </c>
      <c r="I140" s="19">
        <f>VLOOKUP(A140,List3!$A$6:$O$42,12,0)</f>
        <v>3325</v>
      </c>
      <c r="J140" s="91">
        <f>VLOOKUP(A140,List3!A$6:O$42,15,0)</f>
        <v>1.08</v>
      </c>
    </row>
    <row r="141" spans="1:12">
      <c r="A141" s="16">
        <v>1443</v>
      </c>
      <c r="B141" s="13">
        <v>600170918</v>
      </c>
      <c r="C141" s="17">
        <v>15043151</v>
      </c>
      <c r="D141" s="18" t="s">
        <v>115</v>
      </c>
      <c r="E141" s="13">
        <v>3141</v>
      </c>
      <c r="F141" s="13" t="s">
        <v>47</v>
      </c>
      <c r="G141" s="17" t="s">
        <v>46</v>
      </c>
      <c r="H141" s="19">
        <v>320120</v>
      </c>
      <c r="I141" s="19">
        <v>2223</v>
      </c>
      <c r="J141" s="91">
        <v>0.96</v>
      </c>
    </row>
    <row r="142" spans="1:12">
      <c r="A142" s="16">
        <v>1443</v>
      </c>
      <c r="B142" s="13">
        <v>600170918</v>
      </c>
      <c r="C142" s="17">
        <v>15043151</v>
      </c>
      <c r="D142" s="18" t="s">
        <v>115</v>
      </c>
      <c r="E142" s="13">
        <v>3147</v>
      </c>
      <c r="F142" s="13" t="s">
        <v>66</v>
      </c>
      <c r="G142" s="17" t="s">
        <v>46</v>
      </c>
      <c r="H142" s="19">
        <v>187733</v>
      </c>
      <c r="I142" s="19">
        <v>7790</v>
      </c>
      <c r="J142" s="91">
        <v>0.64</v>
      </c>
    </row>
    <row r="143" spans="1:12">
      <c r="A143" s="22"/>
      <c r="B143" s="23"/>
      <c r="C143" s="24"/>
      <c r="D143" s="25" t="s">
        <v>116</v>
      </c>
      <c r="E143" s="23"/>
      <c r="F143" s="23"/>
      <c r="G143" s="24"/>
      <c r="H143" s="27">
        <f t="shared" ref="H143:J143" si="32">SUM(H138:H142)</f>
        <v>869201</v>
      </c>
      <c r="I143" s="27">
        <f t="shared" si="32"/>
        <v>13338</v>
      </c>
      <c r="J143" s="28">
        <f t="shared" si="32"/>
        <v>2.68</v>
      </c>
    </row>
    <row r="144" spans="1:12">
      <c r="A144" s="29">
        <v>1448</v>
      </c>
      <c r="B144" s="30">
        <v>600010678</v>
      </c>
      <c r="C144" s="31">
        <v>82554</v>
      </c>
      <c r="D144" s="32" t="s">
        <v>117</v>
      </c>
      <c r="E144" s="30">
        <v>3123</v>
      </c>
      <c r="F144" s="30" t="s">
        <v>71</v>
      </c>
      <c r="G144" s="30" t="s">
        <v>44</v>
      </c>
      <c r="H144" s="19"/>
      <c r="I144" s="19"/>
      <c r="J144" s="20"/>
    </row>
    <row r="145" spans="1:10">
      <c r="A145" s="16">
        <v>1448</v>
      </c>
      <c r="B145" s="13">
        <v>600010678</v>
      </c>
      <c r="C145" s="17">
        <v>82554</v>
      </c>
      <c r="D145" s="18" t="s">
        <v>117</v>
      </c>
      <c r="E145" s="13">
        <v>3123</v>
      </c>
      <c r="F145" s="13" t="s">
        <v>45</v>
      </c>
      <c r="G145" s="17" t="s">
        <v>46</v>
      </c>
      <c r="H145" s="19"/>
      <c r="I145" s="19"/>
      <c r="J145" s="91"/>
    </row>
    <row r="146" spans="1:10">
      <c r="A146" s="16">
        <v>1448</v>
      </c>
      <c r="B146" s="13">
        <v>600010678</v>
      </c>
      <c r="C146" s="17">
        <v>82554</v>
      </c>
      <c r="D146" s="18" t="s">
        <v>117</v>
      </c>
      <c r="E146" s="13">
        <v>3141</v>
      </c>
      <c r="F146" s="13" t="s">
        <v>47</v>
      </c>
      <c r="G146" s="17" t="s">
        <v>46</v>
      </c>
      <c r="H146" s="19">
        <f>VLOOKUP(A146,List3!$A$6:$O$42,8,0)</f>
        <v>1152170</v>
      </c>
      <c r="I146" s="19">
        <f>VLOOKUP(A146,List3!$A$6:$O$42,12,0)</f>
        <v>10693</v>
      </c>
      <c r="J146" s="91">
        <f>VLOOKUP(A146,List3!A$6:O$42,15,0)</f>
        <v>3.4499999999999993</v>
      </c>
    </row>
    <row r="147" spans="1:10">
      <c r="A147" s="16">
        <v>1448</v>
      </c>
      <c r="B147" s="13">
        <v>600010678</v>
      </c>
      <c r="C147" s="17">
        <v>82554</v>
      </c>
      <c r="D147" s="18" t="s">
        <v>117</v>
      </c>
      <c r="E147" s="13">
        <v>3141</v>
      </c>
      <c r="F147" s="13" t="s">
        <v>47</v>
      </c>
      <c r="G147" s="17" t="s">
        <v>46</v>
      </c>
      <c r="H147" s="19">
        <v>131234</v>
      </c>
      <c r="I147" s="19">
        <v>1932</v>
      </c>
      <c r="J147" s="91">
        <v>0.3899999999999999</v>
      </c>
    </row>
    <row r="148" spans="1:10">
      <c r="A148" s="16">
        <v>1448</v>
      </c>
      <c r="B148" s="13">
        <v>600010678</v>
      </c>
      <c r="C148" s="17">
        <v>82554</v>
      </c>
      <c r="D148" s="18" t="s">
        <v>117</v>
      </c>
      <c r="E148" s="13">
        <v>3147</v>
      </c>
      <c r="F148" s="13" t="s">
        <v>66</v>
      </c>
      <c r="G148" s="17" t="s">
        <v>46</v>
      </c>
      <c r="H148" s="19">
        <v>224364</v>
      </c>
      <c r="I148" s="19">
        <v>9310</v>
      </c>
      <c r="J148" s="91">
        <v>0.76</v>
      </c>
    </row>
    <row r="149" spans="1:10">
      <c r="A149" s="22"/>
      <c r="B149" s="23"/>
      <c r="C149" s="24"/>
      <c r="D149" s="25" t="s">
        <v>118</v>
      </c>
      <c r="E149" s="23"/>
      <c r="F149" s="23"/>
      <c r="G149" s="24"/>
      <c r="H149" s="27">
        <f t="shared" ref="H149:J149" si="33">SUM(H144:H148)</f>
        <v>1507768</v>
      </c>
      <c r="I149" s="27">
        <f t="shared" si="33"/>
        <v>21935</v>
      </c>
      <c r="J149" s="28">
        <f t="shared" si="33"/>
        <v>4.5999999999999988</v>
      </c>
    </row>
    <row r="150" spans="1:10">
      <c r="A150" s="29">
        <v>1450</v>
      </c>
      <c r="B150" s="30">
        <v>600023460</v>
      </c>
      <c r="C150" s="31">
        <v>46746862</v>
      </c>
      <c r="D150" s="32" t="s">
        <v>119</v>
      </c>
      <c r="E150" s="33">
        <v>3124</v>
      </c>
      <c r="F150" s="33" t="s">
        <v>120</v>
      </c>
      <c r="G150" s="33" t="s">
        <v>44</v>
      </c>
      <c r="H150" s="19"/>
      <c r="I150" s="19"/>
      <c r="J150" s="20"/>
    </row>
    <row r="151" spans="1:10">
      <c r="A151" s="16">
        <v>1450</v>
      </c>
      <c r="B151" s="13">
        <v>600023460</v>
      </c>
      <c r="C151" s="17">
        <v>46746862</v>
      </c>
      <c r="D151" s="18" t="s">
        <v>119</v>
      </c>
      <c r="E151" s="13">
        <v>3124</v>
      </c>
      <c r="F151" s="13" t="s">
        <v>121</v>
      </c>
      <c r="G151" s="13" t="s">
        <v>44</v>
      </c>
      <c r="H151" s="19"/>
      <c r="I151" s="19"/>
      <c r="J151" s="20"/>
    </row>
    <row r="152" spans="1:10">
      <c r="A152" s="16">
        <v>1450</v>
      </c>
      <c r="B152" s="13">
        <v>600023460</v>
      </c>
      <c r="C152" s="17">
        <v>46746862</v>
      </c>
      <c r="D152" s="18" t="s">
        <v>119</v>
      </c>
      <c r="E152" s="21">
        <v>3124</v>
      </c>
      <c r="F152" s="21" t="s">
        <v>45</v>
      </c>
      <c r="G152" s="21" t="s">
        <v>46</v>
      </c>
      <c r="H152" s="19"/>
      <c r="I152" s="19"/>
      <c r="J152" s="91"/>
    </row>
    <row r="153" spans="1:10">
      <c r="A153" s="16">
        <v>1450</v>
      </c>
      <c r="B153" s="13">
        <v>600023460</v>
      </c>
      <c r="C153" s="17">
        <v>46746862</v>
      </c>
      <c r="D153" s="18" t="s">
        <v>119</v>
      </c>
      <c r="E153" s="13">
        <v>3141</v>
      </c>
      <c r="F153" s="13" t="s">
        <v>47</v>
      </c>
      <c r="G153" s="13" t="s">
        <v>46</v>
      </c>
      <c r="H153" s="19">
        <f>VLOOKUP(A153,List3!$A$6:$O$42,8,0)</f>
        <v>715085</v>
      </c>
      <c r="I153" s="19">
        <f>VLOOKUP(A153,List3!$A$6:$O$42,12,0)</f>
        <v>5416</v>
      </c>
      <c r="J153" s="91">
        <f>VLOOKUP(A153,List3!A$6:O$42,15,0)</f>
        <v>2.1399999999999997</v>
      </c>
    </row>
    <row r="154" spans="1:10">
      <c r="A154" s="16">
        <v>1450</v>
      </c>
      <c r="B154" s="13">
        <v>600023460</v>
      </c>
      <c r="C154" s="17">
        <v>46746862</v>
      </c>
      <c r="D154" s="18" t="s">
        <v>119</v>
      </c>
      <c r="E154" s="13">
        <v>3145</v>
      </c>
      <c r="F154" s="13" t="s">
        <v>122</v>
      </c>
      <c r="G154" s="13" t="s">
        <v>46</v>
      </c>
      <c r="H154" s="19">
        <v>178575</v>
      </c>
      <c r="I154" s="19">
        <v>7410</v>
      </c>
      <c r="J154" s="91">
        <v>0.61</v>
      </c>
    </row>
    <row r="155" spans="1:10">
      <c r="A155" s="16">
        <v>1450</v>
      </c>
      <c r="B155" s="13">
        <v>600023460</v>
      </c>
      <c r="C155" s="17">
        <v>46746862</v>
      </c>
      <c r="D155" s="18" t="s">
        <v>119</v>
      </c>
      <c r="E155" s="13">
        <v>3147</v>
      </c>
      <c r="F155" s="13" t="s">
        <v>66</v>
      </c>
      <c r="G155" s="13" t="s">
        <v>46</v>
      </c>
      <c r="H155" s="19">
        <v>268698</v>
      </c>
      <c r="I155" s="19">
        <v>13020</v>
      </c>
      <c r="J155" s="91">
        <v>0.85</v>
      </c>
    </row>
    <row r="156" spans="1:10">
      <c r="A156" s="22"/>
      <c r="B156" s="23"/>
      <c r="C156" s="24"/>
      <c r="D156" s="25" t="s">
        <v>123</v>
      </c>
      <c r="E156" s="23"/>
      <c r="F156" s="23"/>
      <c r="G156" s="23"/>
      <c r="H156" s="27">
        <f t="shared" ref="H156:J156" si="34">SUM(H150:H155)</f>
        <v>1162358</v>
      </c>
      <c r="I156" s="27">
        <f t="shared" si="34"/>
        <v>25846</v>
      </c>
      <c r="J156" s="28">
        <f t="shared" si="34"/>
        <v>3.5999999999999996</v>
      </c>
    </row>
    <row r="157" spans="1:10">
      <c r="A157" s="29">
        <v>1452</v>
      </c>
      <c r="B157" s="30">
        <v>691000093</v>
      </c>
      <c r="C157" s="31">
        <v>75129507</v>
      </c>
      <c r="D157" s="32" t="s">
        <v>124</v>
      </c>
      <c r="E157" s="30">
        <v>3122</v>
      </c>
      <c r="F157" s="30" t="s">
        <v>71</v>
      </c>
      <c r="G157" s="30" t="s">
        <v>44</v>
      </c>
      <c r="H157" s="19"/>
      <c r="I157" s="19"/>
      <c r="J157" s="20"/>
    </row>
    <row r="158" spans="1:10">
      <c r="A158" s="16">
        <v>1452</v>
      </c>
      <c r="B158" s="13">
        <v>691000093</v>
      </c>
      <c r="C158" s="17">
        <v>75129507</v>
      </c>
      <c r="D158" s="18" t="s">
        <v>124</v>
      </c>
      <c r="E158" s="13">
        <v>3122</v>
      </c>
      <c r="F158" s="13" t="s">
        <v>45</v>
      </c>
      <c r="G158" s="17" t="s">
        <v>46</v>
      </c>
      <c r="H158" s="19"/>
      <c r="I158" s="19"/>
      <c r="J158" s="91"/>
    </row>
    <row r="159" spans="1:10">
      <c r="A159" s="16">
        <v>1452</v>
      </c>
      <c r="B159" s="13">
        <v>691000093</v>
      </c>
      <c r="C159" s="17">
        <v>75129507</v>
      </c>
      <c r="D159" s="18" t="s">
        <v>124</v>
      </c>
      <c r="E159" s="21">
        <v>3141</v>
      </c>
      <c r="F159" s="21" t="s">
        <v>47</v>
      </c>
      <c r="G159" s="21" t="s">
        <v>46</v>
      </c>
      <c r="H159" s="19">
        <f>VLOOKUP(A159,List3!$A$6:$O$42,8,0)</f>
        <v>1575657</v>
      </c>
      <c r="I159" s="19">
        <f>VLOOKUP(A159,List3!$A$6:$O$42,12,0)</f>
        <v>16688</v>
      </c>
      <c r="J159" s="91">
        <f>VLOOKUP(A159,List3!A$6:O$42,15,0)</f>
        <v>4.7200000000000006</v>
      </c>
    </row>
    <row r="160" spans="1:10">
      <c r="A160" s="16">
        <v>1452</v>
      </c>
      <c r="B160" s="13">
        <v>691000093</v>
      </c>
      <c r="C160" s="17">
        <v>75129507</v>
      </c>
      <c r="D160" s="18" t="s">
        <v>124</v>
      </c>
      <c r="E160" s="13">
        <v>3141</v>
      </c>
      <c r="F160" s="13" t="s">
        <v>47</v>
      </c>
      <c r="G160" s="17" t="s">
        <v>46</v>
      </c>
      <c r="H160" s="19">
        <v>155228</v>
      </c>
      <c r="I160" s="78">
        <v>2392</v>
      </c>
      <c r="J160" s="94">
        <v>0.46999999999999986</v>
      </c>
    </row>
    <row r="161" spans="1:10">
      <c r="A161" s="16">
        <v>1452</v>
      </c>
      <c r="B161" s="13">
        <v>691000093</v>
      </c>
      <c r="C161" s="17">
        <v>75129507</v>
      </c>
      <c r="D161" s="18" t="s">
        <v>124</v>
      </c>
      <c r="E161" s="21">
        <v>3147</v>
      </c>
      <c r="F161" s="21" t="s">
        <v>66</v>
      </c>
      <c r="G161" s="21" t="s">
        <v>46</v>
      </c>
      <c r="H161" s="19">
        <v>153392</v>
      </c>
      <c r="I161" s="19">
        <v>6365</v>
      </c>
      <c r="J161" s="91">
        <v>0.52</v>
      </c>
    </row>
    <row r="162" spans="1:10">
      <c r="A162" s="22"/>
      <c r="B162" s="23"/>
      <c r="C162" s="24"/>
      <c r="D162" s="25" t="s">
        <v>125</v>
      </c>
      <c r="E162" s="26"/>
      <c r="F162" s="26"/>
      <c r="G162" s="26"/>
      <c r="H162" s="27">
        <f t="shared" ref="H162:J162" si="35">SUM(H157:H161)</f>
        <v>1884277</v>
      </c>
      <c r="I162" s="27">
        <f t="shared" si="35"/>
        <v>25445</v>
      </c>
      <c r="J162" s="28">
        <f t="shared" si="35"/>
        <v>5.7100000000000009</v>
      </c>
    </row>
    <row r="163" spans="1:10">
      <c r="A163" s="29">
        <v>1455</v>
      </c>
      <c r="B163" s="30">
        <v>600023401</v>
      </c>
      <c r="C163" s="31">
        <v>46748059</v>
      </c>
      <c r="D163" s="32" t="s">
        <v>126</v>
      </c>
      <c r="E163" s="33">
        <v>3112</v>
      </c>
      <c r="F163" s="33" t="s">
        <v>127</v>
      </c>
      <c r="G163" s="33" t="s">
        <v>44</v>
      </c>
      <c r="H163" s="19"/>
      <c r="I163" s="19"/>
      <c r="J163" s="20"/>
    </row>
    <row r="164" spans="1:10">
      <c r="A164" s="16">
        <v>1455</v>
      </c>
      <c r="B164" s="13">
        <v>600023401</v>
      </c>
      <c r="C164" s="17">
        <v>46748059</v>
      </c>
      <c r="D164" s="18" t="s">
        <v>126</v>
      </c>
      <c r="E164" s="13">
        <v>3112</v>
      </c>
      <c r="F164" s="13" t="s">
        <v>128</v>
      </c>
      <c r="G164" s="17" t="s">
        <v>44</v>
      </c>
      <c r="H164" s="19"/>
      <c r="I164" s="19"/>
      <c r="J164" s="20"/>
    </row>
    <row r="165" spans="1:10">
      <c r="A165" s="16">
        <v>1455</v>
      </c>
      <c r="B165" s="13">
        <v>600023401</v>
      </c>
      <c r="C165" s="17">
        <v>46748059</v>
      </c>
      <c r="D165" s="18" t="s">
        <v>126</v>
      </c>
      <c r="E165" s="13">
        <v>3114</v>
      </c>
      <c r="F165" s="13" t="s">
        <v>129</v>
      </c>
      <c r="G165" s="17" t="s">
        <v>44</v>
      </c>
      <c r="H165" s="19"/>
      <c r="I165" s="19"/>
      <c r="J165" s="20"/>
    </row>
    <row r="166" spans="1:10">
      <c r="A166" s="16">
        <v>1455</v>
      </c>
      <c r="B166" s="13">
        <v>600023401</v>
      </c>
      <c r="C166" s="17">
        <v>46748059</v>
      </c>
      <c r="D166" s="18" t="s">
        <v>126</v>
      </c>
      <c r="E166" s="13">
        <v>3114</v>
      </c>
      <c r="F166" s="13" t="s">
        <v>130</v>
      </c>
      <c r="G166" s="13" t="s">
        <v>44</v>
      </c>
      <c r="H166" s="19"/>
      <c r="I166" s="19"/>
      <c r="J166" s="20"/>
    </row>
    <row r="167" spans="1:10">
      <c r="A167" s="16">
        <v>1455</v>
      </c>
      <c r="B167" s="13">
        <v>600023401</v>
      </c>
      <c r="C167" s="17">
        <v>46748059</v>
      </c>
      <c r="D167" s="18" t="s">
        <v>126</v>
      </c>
      <c r="E167" s="13">
        <v>3114</v>
      </c>
      <c r="F167" s="13" t="s">
        <v>45</v>
      </c>
      <c r="G167" s="17" t="s">
        <v>46</v>
      </c>
      <c r="H167" s="19"/>
      <c r="I167" s="19"/>
      <c r="J167" s="91"/>
    </row>
    <row r="168" spans="1:10">
      <c r="A168" s="16">
        <v>1455</v>
      </c>
      <c r="B168" s="13">
        <v>600023401</v>
      </c>
      <c r="C168" s="17">
        <v>46748059</v>
      </c>
      <c r="D168" s="18" t="s">
        <v>126</v>
      </c>
      <c r="E168" s="13">
        <v>3141</v>
      </c>
      <c r="F168" s="13" t="s">
        <v>47</v>
      </c>
      <c r="G168" s="17" t="s">
        <v>46</v>
      </c>
      <c r="H168" s="19">
        <f>VLOOKUP(A168,List3!$A$6:$O$42,8,0)</f>
        <v>550693</v>
      </c>
      <c r="I168" s="19">
        <f>VLOOKUP(A168,List3!$A$6:$O$42,12,0)</f>
        <v>3634</v>
      </c>
      <c r="J168" s="91">
        <f>VLOOKUP(A168,List3!A$6:O$42,15,0)</f>
        <v>1.6500000000000004</v>
      </c>
    </row>
    <row r="169" spans="1:10">
      <c r="A169" s="16">
        <v>1455</v>
      </c>
      <c r="B169" s="13">
        <v>600023401</v>
      </c>
      <c r="C169" s="17">
        <v>46748059</v>
      </c>
      <c r="D169" s="18" t="s">
        <v>126</v>
      </c>
      <c r="E169" s="13">
        <v>3143</v>
      </c>
      <c r="F169" s="13" t="s">
        <v>131</v>
      </c>
      <c r="G169" s="13" t="s">
        <v>44</v>
      </c>
      <c r="H169" s="19"/>
      <c r="I169" s="19"/>
      <c r="J169" s="20"/>
    </row>
    <row r="170" spans="1:10">
      <c r="A170" s="16">
        <v>1455</v>
      </c>
      <c r="B170" s="13">
        <v>600023401</v>
      </c>
      <c r="C170" s="17">
        <v>46748059</v>
      </c>
      <c r="D170" s="18" t="s">
        <v>126</v>
      </c>
      <c r="E170" s="21">
        <v>3143</v>
      </c>
      <c r="F170" s="21" t="s">
        <v>132</v>
      </c>
      <c r="G170" s="21" t="s">
        <v>44</v>
      </c>
      <c r="H170" s="19"/>
      <c r="I170" s="19"/>
      <c r="J170" s="20"/>
    </row>
    <row r="171" spans="1:10">
      <c r="A171" s="16">
        <v>1455</v>
      </c>
      <c r="B171" s="13">
        <v>600023401</v>
      </c>
      <c r="C171" s="17">
        <v>46748059</v>
      </c>
      <c r="D171" s="18" t="s">
        <v>126</v>
      </c>
      <c r="E171" s="13">
        <v>3143</v>
      </c>
      <c r="F171" s="13" t="s">
        <v>133</v>
      </c>
      <c r="G171" s="13" t="s">
        <v>46</v>
      </c>
      <c r="H171" s="19">
        <v>9533</v>
      </c>
      <c r="I171" s="19">
        <v>468</v>
      </c>
      <c r="J171" s="91">
        <v>0.04</v>
      </c>
    </row>
    <row r="172" spans="1:10">
      <c r="A172" s="16">
        <v>1455</v>
      </c>
      <c r="B172" s="13">
        <v>600023401</v>
      </c>
      <c r="C172" s="17">
        <v>46748059</v>
      </c>
      <c r="D172" s="18" t="s">
        <v>126</v>
      </c>
      <c r="E172" s="13">
        <v>3145</v>
      </c>
      <c r="F172" s="13" t="s">
        <v>122</v>
      </c>
      <c r="G172" s="17" t="s">
        <v>46</v>
      </c>
      <c r="H172" s="19">
        <v>83168</v>
      </c>
      <c r="I172" s="19">
        <v>4030</v>
      </c>
      <c r="J172" s="91">
        <v>0.26</v>
      </c>
    </row>
    <row r="173" spans="1:10">
      <c r="A173" s="16">
        <v>1455</v>
      </c>
      <c r="B173" s="13">
        <v>600023401</v>
      </c>
      <c r="C173" s="17">
        <v>46748059</v>
      </c>
      <c r="D173" s="18" t="s">
        <v>126</v>
      </c>
      <c r="E173" s="13">
        <v>3145</v>
      </c>
      <c r="F173" s="13" t="s">
        <v>122</v>
      </c>
      <c r="G173" s="17" t="s">
        <v>46</v>
      </c>
      <c r="H173" s="19">
        <v>198324</v>
      </c>
      <c r="I173" s="19">
        <v>9610</v>
      </c>
      <c r="J173" s="91">
        <v>0.63</v>
      </c>
    </row>
    <row r="174" spans="1:10">
      <c r="A174" s="22"/>
      <c r="B174" s="23"/>
      <c r="C174" s="24"/>
      <c r="D174" s="25" t="s">
        <v>134</v>
      </c>
      <c r="E174" s="23"/>
      <c r="F174" s="23"/>
      <c r="G174" s="24"/>
      <c r="H174" s="27">
        <f t="shared" ref="H174:J174" si="36">SUM(H163:H173)</f>
        <v>841718</v>
      </c>
      <c r="I174" s="27">
        <f t="shared" si="36"/>
        <v>17742</v>
      </c>
      <c r="J174" s="28">
        <f t="shared" si="36"/>
        <v>2.5800000000000005</v>
      </c>
    </row>
    <row r="175" spans="1:10">
      <c r="A175" s="29">
        <v>1456</v>
      </c>
      <c r="B175" s="30">
        <v>600023427</v>
      </c>
      <c r="C175" s="31">
        <v>46749799</v>
      </c>
      <c r="D175" s="32" t="s">
        <v>135</v>
      </c>
      <c r="E175" s="30">
        <v>3112</v>
      </c>
      <c r="F175" s="30" t="s">
        <v>127</v>
      </c>
      <c r="G175" s="31" t="s">
        <v>44</v>
      </c>
      <c r="H175" s="19"/>
      <c r="I175" s="19"/>
      <c r="J175" s="20"/>
    </row>
    <row r="176" spans="1:10">
      <c r="A176" s="16">
        <v>1456</v>
      </c>
      <c r="B176" s="13">
        <v>600023427</v>
      </c>
      <c r="C176" s="17">
        <v>46749799</v>
      </c>
      <c r="D176" s="18" t="s">
        <v>135</v>
      </c>
      <c r="E176" s="13">
        <v>3112</v>
      </c>
      <c r="F176" s="13" t="s">
        <v>128</v>
      </c>
      <c r="G176" s="17" t="s">
        <v>44</v>
      </c>
      <c r="H176" s="19"/>
      <c r="I176" s="19"/>
      <c r="J176" s="20"/>
    </row>
    <row r="177" spans="1:10">
      <c r="A177" s="16">
        <v>1456</v>
      </c>
      <c r="B177" s="13">
        <v>600023427</v>
      </c>
      <c r="C177" s="17">
        <v>46749799</v>
      </c>
      <c r="D177" s="18" t="s">
        <v>135</v>
      </c>
      <c r="E177" s="13">
        <v>3114</v>
      </c>
      <c r="F177" s="13" t="s">
        <v>129</v>
      </c>
      <c r="G177" s="13" t="s">
        <v>44</v>
      </c>
      <c r="H177" s="19"/>
      <c r="I177" s="19"/>
      <c r="J177" s="20"/>
    </row>
    <row r="178" spans="1:10">
      <c r="A178" s="16">
        <v>1456</v>
      </c>
      <c r="B178" s="13">
        <v>600023427</v>
      </c>
      <c r="C178" s="17">
        <v>46749799</v>
      </c>
      <c r="D178" s="18" t="s">
        <v>135</v>
      </c>
      <c r="E178" s="21">
        <v>3114</v>
      </c>
      <c r="F178" s="21" t="s">
        <v>130</v>
      </c>
      <c r="G178" s="21" t="s">
        <v>44</v>
      </c>
      <c r="H178" s="19"/>
      <c r="I178" s="19"/>
      <c r="J178" s="20"/>
    </row>
    <row r="179" spans="1:10">
      <c r="A179" s="16">
        <v>1456</v>
      </c>
      <c r="B179" s="13">
        <v>600023427</v>
      </c>
      <c r="C179" s="17">
        <v>46749799</v>
      </c>
      <c r="D179" s="18" t="s">
        <v>135</v>
      </c>
      <c r="E179" s="21">
        <v>3114</v>
      </c>
      <c r="F179" s="21" t="s">
        <v>45</v>
      </c>
      <c r="G179" s="21" t="s">
        <v>46</v>
      </c>
      <c r="H179" s="19"/>
      <c r="I179" s="19"/>
      <c r="J179" s="91"/>
    </row>
    <row r="180" spans="1:10">
      <c r="A180" s="16">
        <v>1456</v>
      </c>
      <c r="B180" s="13">
        <v>600023427</v>
      </c>
      <c r="C180" s="17">
        <v>46749799</v>
      </c>
      <c r="D180" s="18" t="s">
        <v>135</v>
      </c>
      <c r="E180" s="13">
        <v>3141</v>
      </c>
      <c r="F180" s="13" t="s">
        <v>47</v>
      </c>
      <c r="G180" s="17" t="s">
        <v>46</v>
      </c>
      <c r="H180" s="19">
        <f>VLOOKUP(A180,List3!$A$6:$O$42,8,0)</f>
        <v>187911</v>
      </c>
      <c r="I180" s="19">
        <f>VLOOKUP(A180,List3!$A$6:$O$42,12,0)</f>
        <v>2415</v>
      </c>
      <c r="J180" s="91">
        <f>VLOOKUP(A180,List3!A$6:O$42,15,0)</f>
        <v>0.56000000000000005</v>
      </c>
    </row>
    <row r="181" spans="1:10">
      <c r="A181" s="16">
        <v>1456</v>
      </c>
      <c r="B181" s="13">
        <v>600023427</v>
      </c>
      <c r="C181" s="17">
        <v>46749799</v>
      </c>
      <c r="D181" s="18" t="s">
        <v>135</v>
      </c>
      <c r="E181" s="13">
        <v>3143</v>
      </c>
      <c r="F181" s="13" t="s">
        <v>131</v>
      </c>
      <c r="G181" s="13" t="s">
        <v>44</v>
      </c>
      <c r="H181" s="19"/>
      <c r="I181" s="19"/>
      <c r="J181" s="20"/>
    </row>
    <row r="182" spans="1:10">
      <c r="A182" s="16">
        <v>1456</v>
      </c>
      <c r="B182" s="13">
        <v>600023427</v>
      </c>
      <c r="C182" s="17">
        <v>46749799</v>
      </c>
      <c r="D182" s="18" t="s">
        <v>135</v>
      </c>
      <c r="E182" s="13">
        <v>3143</v>
      </c>
      <c r="F182" s="13" t="s">
        <v>132</v>
      </c>
      <c r="G182" s="13" t="s">
        <v>44</v>
      </c>
      <c r="H182" s="19"/>
      <c r="I182" s="19"/>
      <c r="J182" s="20"/>
    </row>
    <row r="183" spans="1:10">
      <c r="A183" s="16">
        <v>1456</v>
      </c>
      <c r="B183" s="13">
        <v>600023427</v>
      </c>
      <c r="C183" s="17">
        <v>46749799</v>
      </c>
      <c r="D183" s="18" t="s">
        <v>135</v>
      </c>
      <c r="E183" s="13">
        <v>3143</v>
      </c>
      <c r="F183" s="13" t="s">
        <v>133</v>
      </c>
      <c r="G183" s="13" t="s">
        <v>46</v>
      </c>
      <c r="H183" s="19">
        <v>19800</v>
      </c>
      <c r="I183" s="19">
        <v>972</v>
      </c>
      <c r="J183" s="91">
        <v>0.08</v>
      </c>
    </row>
    <row r="184" spans="1:10">
      <c r="A184" s="16">
        <v>1456</v>
      </c>
      <c r="B184" s="13">
        <v>600023427</v>
      </c>
      <c r="C184" s="17">
        <v>46749799</v>
      </c>
      <c r="D184" s="18" t="s">
        <v>135</v>
      </c>
      <c r="E184" s="13">
        <v>3146</v>
      </c>
      <c r="F184" s="13" t="s">
        <v>136</v>
      </c>
      <c r="G184" s="13" t="s">
        <v>46</v>
      </c>
      <c r="H184" s="19">
        <v>81331</v>
      </c>
      <c r="I184" s="19">
        <v>1082</v>
      </c>
      <c r="J184" s="91">
        <v>0.21</v>
      </c>
    </row>
    <row r="185" spans="1:10">
      <c r="A185" s="16">
        <v>1456</v>
      </c>
      <c r="B185" s="13">
        <v>600023427</v>
      </c>
      <c r="C185" s="17">
        <v>46749799</v>
      </c>
      <c r="D185" s="18" t="s">
        <v>135</v>
      </c>
      <c r="E185" s="13">
        <v>3146</v>
      </c>
      <c r="F185" s="13" t="s">
        <v>136</v>
      </c>
      <c r="G185" s="13" t="s">
        <v>46</v>
      </c>
      <c r="H185" s="19">
        <v>169505</v>
      </c>
      <c r="I185" s="19">
        <v>2254</v>
      </c>
      <c r="J185" s="91">
        <v>0.43</v>
      </c>
    </row>
    <row r="186" spans="1:10">
      <c r="A186" s="22"/>
      <c r="B186" s="23"/>
      <c r="C186" s="24"/>
      <c r="D186" s="25" t="s">
        <v>137</v>
      </c>
      <c r="E186" s="23"/>
      <c r="F186" s="23"/>
      <c r="G186" s="23"/>
      <c r="H186" s="27">
        <f t="shared" ref="H186:J186" si="37">SUM(H175:H185)</f>
        <v>458547</v>
      </c>
      <c r="I186" s="27">
        <f t="shared" si="37"/>
        <v>6723</v>
      </c>
      <c r="J186" s="28">
        <f t="shared" si="37"/>
        <v>1.28</v>
      </c>
    </row>
    <row r="187" spans="1:10">
      <c r="A187" s="29">
        <v>1457</v>
      </c>
      <c r="B187" s="30">
        <v>600023389</v>
      </c>
      <c r="C187" s="31">
        <v>60254190</v>
      </c>
      <c r="D187" s="32" t="s">
        <v>138</v>
      </c>
      <c r="E187" s="33">
        <v>3114</v>
      </c>
      <c r="F187" s="33" t="s">
        <v>129</v>
      </c>
      <c r="G187" s="33" t="s">
        <v>44</v>
      </c>
      <c r="H187" s="19"/>
      <c r="I187" s="19"/>
      <c r="J187" s="20"/>
    </row>
    <row r="188" spans="1:10">
      <c r="A188" s="16">
        <v>1457</v>
      </c>
      <c r="B188" s="13">
        <v>600023389</v>
      </c>
      <c r="C188" s="17">
        <v>60254190</v>
      </c>
      <c r="D188" s="18" t="s">
        <v>138</v>
      </c>
      <c r="E188" s="13">
        <v>3114</v>
      </c>
      <c r="F188" s="13" t="s">
        <v>130</v>
      </c>
      <c r="G188" s="17" t="s">
        <v>44</v>
      </c>
      <c r="H188" s="19"/>
      <c r="I188" s="19"/>
      <c r="J188" s="20"/>
    </row>
    <row r="189" spans="1:10">
      <c r="A189" s="16">
        <v>1457</v>
      </c>
      <c r="B189" s="13">
        <v>600023389</v>
      </c>
      <c r="C189" s="17">
        <v>60254190</v>
      </c>
      <c r="D189" s="18" t="s">
        <v>138</v>
      </c>
      <c r="E189" s="13">
        <v>3114</v>
      </c>
      <c r="F189" s="13" t="s">
        <v>45</v>
      </c>
      <c r="G189" s="17" t="s">
        <v>46</v>
      </c>
      <c r="H189" s="19"/>
      <c r="I189" s="19"/>
      <c r="J189" s="91"/>
    </row>
    <row r="190" spans="1:10">
      <c r="A190" s="16">
        <v>1457</v>
      </c>
      <c r="B190" s="13">
        <v>600023389</v>
      </c>
      <c r="C190" s="17">
        <v>60254190</v>
      </c>
      <c r="D190" s="18" t="s">
        <v>138</v>
      </c>
      <c r="E190" s="13">
        <v>3141</v>
      </c>
      <c r="F190" s="13" t="s">
        <v>47</v>
      </c>
      <c r="G190" s="13" t="s">
        <v>46</v>
      </c>
      <c r="H190" s="19">
        <f>VLOOKUP(A190,List3!$A$6:$O$42,8,0)</f>
        <v>262272</v>
      </c>
      <c r="I190" s="19">
        <f>VLOOKUP(A190,List3!$A$6:$O$42,12,0)</f>
        <v>2056</v>
      </c>
      <c r="J190" s="91">
        <f>VLOOKUP(A190,List3!A$6:O$42,15,0)</f>
        <v>0.78999999999999981</v>
      </c>
    </row>
    <row r="191" spans="1:10">
      <c r="A191" s="16">
        <v>1457</v>
      </c>
      <c r="B191" s="13">
        <v>600023389</v>
      </c>
      <c r="C191" s="17">
        <v>60254190</v>
      </c>
      <c r="D191" s="18" t="s">
        <v>138</v>
      </c>
      <c r="E191" s="13">
        <v>3141</v>
      </c>
      <c r="F191" s="13" t="s">
        <v>47</v>
      </c>
      <c r="G191" s="13" t="s">
        <v>46</v>
      </c>
      <c r="H191" s="78">
        <v>22923</v>
      </c>
      <c r="I191" s="78">
        <v>219</v>
      </c>
      <c r="J191" s="94">
        <v>6.9999999999999979E-2</v>
      </c>
    </row>
    <row r="192" spans="1:10">
      <c r="A192" s="16">
        <v>1457</v>
      </c>
      <c r="B192" s="13">
        <v>600023389</v>
      </c>
      <c r="C192" s="17">
        <v>60254190</v>
      </c>
      <c r="D192" s="18" t="s">
        <v>138</v>
      </c>
      <c r="E192" s="13">
        <v>3143</v>
      </c>
      <c r="F192" s="13" t="s">
        <v>131</v>
      </c>
      <c r="G192" s="17" t="s">
        <v>44</v>
      </c>
      <c r="H192" s="19"/>
      <c r="I192" s="19"/>
      <c r="J192" s="20"/>
    </row>
    <row r="193" spans="1:10">
      <c r="A193" s="16">
        <v>1457</v>
      </c>
      <c r="B193" s="13">
        <v>600023389</v>
      </c>
      <c r="C193" s="17">
        <v>60254190</v>
      </c>
      <c r="D193" s="18" t="s">
        <v>138</v>
      </c>
      <c r="E193" s="13">
        <v>3143</v>
      </c>
      <c r="F193" s="13" t="s">
        <v>133</v>
      </c>
      <c r="G193" s="13" t="s">
        <v>46</v>
      </c>
      <c r="H193" s="19">
        <v>8617</v>
      </c>
      <c r="I193" s="19">
        <v>423</v>
      </c>
      <c r="J193" s="91">
        <v>0.03</v>
      </c>
    </row>
    <row r="194" spans="1:10">
      <c r="A194" s="16">
        <v>1457</v>
      </c>
      <c r="B194" s="13">
        <v>600023389</v>
      </c>
      <c r="C194" s="17">
        <v>60254190</v>
      </c>
      <c r="D194" s="18" t="s">
        <v>138</v>
      </c>
      <c r="E194" s="21">
        <v>3146</v>
      </c>
      <c r="F194" s="21" t="s">
        <v>136</v>
      </c>
      <c r="G194" s="21" t="s">
        <v>46</v>
      </c>
      <c r="H194" s="19">
        <v>118706</v>
      </c>
      <c r="I194" s="19">
        <v>1579</v>
      </c>
      <c r="J194" s="91">
        <v>0.3</v>
      </c>
    </row>
    <row r="195" spans="1:10">
      <c r="A195" s="22"/>
      <c r="B195" s="23"/>
      <c r="C195" s="24"/>
      <c r="D195" s="25" t="s">
        <v>139</v>
      </c>
      <c r="E195" s="26"/>
      <c r="F195" s="26"/>
      <c r="G195" s="26"/>
      <c r="H195" s="27">
        <f t="shared" ref="H195:J195" si="38">SUM(H187:H194)</f>
        <v>412518</v>
      </c>
      <c r="I195" s="27">
        <f t="shared" si="38"/>
        <v>4277</v>
      </c>
      <c r="J195" s="28">
        <f t="shared" si="38"/>
        <v>1.1899999999999997</v>
      </c>
    </row>
    <row r="196" spans="1:10">
      <c r="A196" s="29">
        <v>1459</v>
      </c>
      <c r="B196" s="30">
        <v>600023133</v>
      </c>
      <c r="C196" s="31">
        <v>70842922</v>
      </c>
      <c r="D196" s="32" t="s">
        <v>140</v>
      </c>
      <c r="E196" s="30">
        <v>3112</v>
      </c>
      <c r="F196" s="30" t="s">
        <v>127</v>
      </c>
      <c r="G196" s="30" t="s">
        <v>44</v>
      </c>
      <c r="H196" s="19"/>
      <c r="I196" s="19"/>
      <c r="J196" s="20"/>
    </row>
    <row r="197" spans="1:10">
      <c r="A197" s="16">
        <v>1459</v>
      </c>
      <c r="B197" s="13">
        <v>600023133</v>
      </c>
      <c r="C197" s="17">
        <v>70842922</v>
      </c>
      <c r="D197" s="18" t="s">
        <v>140</v>
      </c>
      <c r="E197" s="21">
        <v>3114</v>
      </c>
      <c r="F197" s="21" t="s">
        <v>129</v>
      </c>
      <c r="G197" s="21" t="s">
        <v>44</v>
      </c>
      <c r="H197" s="19"/>
      <c r="I197" s="19"/>
      <c r="J197" s="20"/>
    </row>
    <row r="198" spans="1:10">
      <c r="A198" s="16">
        <v>1459</v>
      </c>
      <c r="B198" s="13">
        <v>600023133</v>
      </c>
      <c r="C198" s="17">
        <v>70842922</v>
      </c>
      <c r="D198" s="18" t="s">
        <v>140</v>
      </c>
      <c r="E198" s="13">
        <v>3114</v>
      </c>
      <c r="F198" s="13" t="s">
        <v>45</v>
      </c>
      <c r="G198" s="17" t="s">
        <v>46</v>
      </c>
      <c r="H198" s="19"/>
      <c r="I198" s="19"/>
      <c r="J198" s="91"/>
    </row>
    <row r="199" spans="1:10">
      <c r="A199" s="22"/>
      <c r="B199" s="23"/>
      <c r="C199" s="24"/>
      <c r="D199" s="25" t="s">
        <v>141</v>
      </c>
      <c r="E199" s="23"/>
      <c r="F199" s="23"/>
      <c r="G199" s="24"/>
      <c r="H199" s="27">
        <f t="shared" ref="H199:J199" si="39">SUM(H196:H198)</f>
        <v>0</v>
      </c>
      <c r="I199" s="27">
        <f t="shared" si="39"/>
        <v>0</v>
      </c>
      <c r="J199" s="28">
        <f t="shared" si="39"/>
        <v>0</v>
      </c>
    </row>
    <row r="200" spans="1:10">
      <c r="A200" s="29">
        <v>1460</v>
      </c>
      <c r="B200" s="30">
        <v>600171523</v>
      </c>
      <c r="C200" s="31">
        <v>70972826</v>
      </c>
      <c r="D200" s="32" t="s">
        <v>142</v>
      </c>
      <c r="E200" s="30">
        <v>3112</v>
      </c>
      <c r="F200" s="30" t="s">
        <v>127</v>
      </c>
      <c r="G200" s="31" t="s">
        <v>44</v>
      </c>
      <c r="H200" s="19"/>
      <c r="I200" s="19"/>
      <c r="J200" s="20"/>
    </row>
    <row r="201" spans="1:10">
      <c r="A201" s="16">
        <v>1460</v>
      </c>
      <c r="B201" s="13">
        <v>600171523</v>
      </c>
      <c r="C201" s="17">
        <v>70972826</v>
      </c>
      <c r="D201" s="18" t="s">
        <v>142</v>
      </c>
      <c r="E201" s="13">
        <v>3114</v>
      </c>
      <c r="F201" s="13" t="s">
        <v>129</v>
      </c>
      <c r="G201" s="13" t="s">
        <v>44</v>
      </c>
      <c r="H201" s="19"/>
      <c r="I201" s="19"/>
      <c r="J201" s="20"/>
    </row>
    <row r="202" spans="1:10">
      <c r="A202" s="16">
        <v>1460</v>
      </c>
      <c r="B202" s="13">
        <v>600171523</v>
      </c>
      <c r="C202" s="17">
        <v>70972826</v>
      </c>
      <c r="D202" s="18" t="s">
        <v>142</v>
      </c>
      <c r="E202" s="21">
        <v>3114</v>
      </c>
      <c r="F202" s="21" t="s">
        <v>45</v>
      </c>
      <c r="G202" s="21" t="s">
        <v>46</v>
      </c>
      <c r="H202" s="19"/>
      <c r="I202" s="19"/>
      <c r="J202" s="91"/>
    </row>
    <row r="203" spans="1:10">
      <c r="A203" s="16">
        <v>1460</v>
      </c>
      <c r="B203" s="13">
        <v>600171523</v>
      </c>
      <c r="C203" s="17">
        <v>70972826</v>
      </c>
      <c r="D203" s="18" t="s">
        <v>142</v>
      </c>
      <c r="E203" s="13">
        <v>3146</v>
      </c>
      <c r="F203" s="13" t="s">
        <v>136</v>
      </c>
      <c r="G203" s="13" t="s">
        <v>46</v>
      </c>
      <c r="H203" s="19">
        <v>69223</v>
      </c>
      <c r="I203" s="19">
        <v>921</v>
      </c>
      <c r="J203" s="91">
        <v>0.18</v>
      </c>
    </row>
    <row r="204" spans="1:10">
      <c r="A204" s="22"/>
      <c r="B204" s="23"/>
      <c r="C204" s="24"/>
      <c r="D204" s="25" t="s">
        <v>143</v>
      </c>
      <c r="E204" s="23"/>
      <c r="F204" s="23"/>
      <c r="G204" s="23"/>
      <c r="H204" s="27">
        <f t="shared" ref="H204:J204" si="40">SUM(H200:H203)</f>
        <v>69223</v>
      </c>
      <c r="I204" s="27">
        <f t="shared" si="40"/>
        <v>921</v>
      </c>
      <c r="J204" s="28">
        <f t="shared" si="40"/>
        <v>0.18</v>
      </c>
    </row>
    <row r="205" spans="1:10">
      <c r="A205" s="29">
        <v>1462</v>
      </c>
      <c r="B205" s="30">
        <v>600023320</v>
      </c>
      <c r="C205" s="31">
        <v>60254301</v>
      </c>
      <c r="D205" s="32" t="s">
        <v>144</v>
      </c>
      <c r="E205" s="30">
        <v>3112</v>
      </c>
      <c r="F205" s="30" t="s">
        <v>127</v>
      </c>
      <c r="G205" s="30" t="s">
        <v>44</v>
      </c>
      <c r="H205" s="19"/>
      <c r="I205" s="19"/>
      <c r="J205" s="20"/>
    </row>
    <row r="206" spans="1:10">
      <c r="A206" s="16">
        <v>1462</v>
      </c>
      <c r="B206" s="13">
        <v>600023320</v>
      </c>
      <c r="C206" s="17">
        <v>60254301</v>
      </c>
      <c r="D206" s="18" t="s">
        <v>144</v>
      </c>
      <c r="E206" s="21">
        <v>3114</v>
      </c>
      <c r="F206" s="21" t="s">
        <v>129</v>
      </c>
      <c r="G206" s="21" t="s">
        <v>44</v>
      </c>
      <c r="H206" s="19"/>
      <c r="I206" s="19"/>
      <c r="J206" s="20"/>
    </row>
    <row r="207" spans="1:10">
      <c r="A207" s="16">
        <v>1462</v>
      </c>
      <c r="B207" s="13">
        <v>600023320</v>
      </c>
      <c r="C207" s="17">
        <v>60254301</v>
      </c>
      <c r="D207" s="18" t="s">
        <v>144</v>
      </c>
      <c r="E207" s="13">
        <v>3114</v>
      </c>
      <c r="F207" s="13" t="s">
        <v>130</v>
      </c>
      <c r="G207" s="17" t="s">
        <v>44</v>
      </c>
      <c r="H207" s="19"/>
      <c r="I207" s="19"/>
      <c r="J207" s="20"/>
    </row>
    <row r="208" spans="1:10">
      <c r="A208" s="16">
        <v>1462</v>
      </c>
      <c r="B208" s="13">
        <v>600023320</v>
      </c>
      <c r="C208" s="17">
        <v>60254301</v>
      </c>
      <c r="D208" s="18" t="s">
        <v>144</v>
      </c>
      <c r="E208" s="13">
        <v>3114</v>
      </c>
      <c r="F208" s="13" t="s">
        <v>45</v>
      </c>
      <c r="G208" s="17" t="s">
        <v>46</v>
      </c>
      <c r="H208" s="19"/>
      <c r="I208" s="19"/>
      <c r="J208" s="91"/>
    </row>
    <row r="209" spans="1:10">
      <c r="A209" s="16">
        <v>1462</v>
      </c>
      <c r="B209" s="13">
        <v>600023320</v>
      </c>
      <c r="C209" s="17">
        <v>60254301</v>
      </c>
      <c r="D209" s="18" t="s">
        <v>144</v>
      </c>
      <c r="E209" s="13">
        <v>3143</v>
      </c>
      <c r="F209" s="13" t="s">
        <v>131</v>
      </c>
      <c r="G209" s="17" t="s">
        <v>44</v>
      </c>
      <c r="H209" s="19"/>
      <c r="I209" s="19"/>
      <c r="J209" s="20"/>
    </row>
    <row r="210" spans="1:10">
      <c r="A210" s="16">
        <v>1462</v>
      </c>
      <c r="B210" s="13">
        <v>600023320</v>
      </c>
      <c r="C210" s="17">
        <v>60254301</v>
      </c>
      <c r="D210" s="18" t="s">
        <v>144</v>
      </c>
      <c r="E210" s="13">
        <v>3143</v>
      </c>
      <c r="F210" s="13" t="s">
        <v>133</v>
      </c>
      <c r="G210" s="13" t="s">
        <v>46</v>
      </c>
      <c r="H210" s="19">
        <v>5133</v>
      </c>
      <c r="I210" s="19">
        <v>252</v>
      </c>
      <c r="J210" s="91">
        <v>0.02</v>
      </c>
    </row>
    <row r="211" spans="1:10">
      <c r="A211" s="22"/>
      <c r="B211" s="23"/>
      <c r="C211" s="24"/>
      <c r="D211" s="25" t="s">
        <v>145</v>
      </c>
      <c r="E211" s="23"/>
      <c r="F211" s="23"/>
      <c r="G211" s="23"/>
      <c r="H211" s="27">
        <f t="shared" ref="H211:J211" si="41">SUM(H205:H210)</f>
        <v>5133</v>
      </c>
      <c r="I211" s="27">
        <f t="shared" si="41"/>
        <v>252</v>
      </c>
      <c r="J211" s="28">
        <f t="shared" si="41"/>
        <v>0.02</v>
      </c>
    </row>
    <row r="212" spans="1:10">
      <c r="A212" s="29">
        <v>1463</v>
      </c>
      <c r="B212" s="30">
        <v>600023354</v>
      </c>
      <c r="C212" s="31">
        <v>60254238</v>
      </c>
      <c r="D212" s="32" t="s">
        <v>146</v>
      </c>
      <c r="E212" s="30">
        <v>3114</v>
      </c>
      <c r="F212" s="30" t="s">
        <v>129</v>
      </c>
      <c r="G212" s="31" t="s">
        <v>44</v>
      </c>
      <c r="H212" s="19"/>
      <c r="I212" s="19"/>
      <c r="J212" s="20"/>
    </row>
    <row r="213" spans="1:10">
      <c r="A213" s="16">
        <v>1463</v>
      </c>
      <c r="B213" s="13">
        <v>600023354</v>
      </c>
      <c r="C213" s="17">
        <v>60254238</v>
      </c>
      <c r="D213" s="18" t="s">
        <v>146</v>
      </c>
      <c r="E213" s="13">
        <v>3114</v>
      </c>
      <c r="F213" s="13" t="s">
        <v>130</v>
      </c>
      <c r="G213" s="17" t="s">
        <v>44</v>
      </c>
      <c r="H213" s="19"/>
      <c r="I213" s="19"/>
      <c r="J213" s="20"/>
    </row>
    <row r="214" spans="1:10">
      <c r="A214" s="16">
        <v>1463</v>
      </c>
      <c r="B214" s="13">
        <v>600023354</v>
      </c>
      <c r="C214" s="17">
        <v>60254238</v>
      </c>
      <c r="D214" s="18" t="s">
        <v>146</v>
      </c>
      <c r="E214" s="21">
        <v>3114</v>
      </c>
      <c r="F214" s="21" t="s">
        <v>45</v>
      </c>
      <c r="G214" s="21" t="s">
        <v>46</v>
      </c>
      <c r="H214" s="19"/>
      <c r="I214" s="19"/>
      <c r="J214" s="91"/>
    </row>
    <row r="215" spans="1:10">
      <c r="A215" s="16">
        <v>1463</v>
      </c>
      <c r="B215" s="13">
        <v>600023354</v>
      </c>
      <c r="C215" s="17">
        <v>60254238</v>
      </c>
      <c r="D215" s="18" t="s">
        <v>146</v>
      </c>
      <c r="E215" s="21">
        <v>3141</v>
      </c>
      <c r="F215" s="21" t="s">
        <v>47</v>
      </c>
      <c r="G215" s="21" t="s">
        <v>46</v>
      </c>
      <c r="H215" s="19">
        <f>VLOOKUP(A215,List3!$A$6:$O$42,8,0)</f>
        <v>65663</v>
      </c>
      <c r="I215" s="19">
        <f>VLOOKUP(A215,List3!$A$6:$O$42,12,0)</f>
        <v>782</v>
      </c>
      <c r="J215" s="91">
        <f>VLOOKUP(A215,List3!A$6:O$42,15,0)</f>
        <v>0.19999999999999996</v>
      </c>
    </row>
    <row r="216" spans="1:10">
      <c r="A216" s="16">
        <v>1463</v>
      </c>
      <c r="B216" s="13">
        <v>600023354</v>
      </c>
      <c r="C216" s="17">
        <v>60254238</v>
      </c>
      <c r="D216" s="18" t="s">
        <v>146</v>
      </c>
      <c r="E216" s="13">
        <v>3143</v>
      </c>
      <c r="F216" s="13" t="s">
        <v>131</v>
      </c>
      <c r="G216" s="17" t="s">
        <v>44</v>
      </c>
      <c r="H216" s="19"/>
      <c r="I216" s="19"/>
      <c r="J216" s="20"/>
    </row>
    <row r="217" spans="1:10">
      <c r="A217" s="16">
        <v>1463</v>
      </c>
      <c r="B217" s="13">
        <v>600023354</v>
      </c>
      <c r="C217" s="17">
        <v>60254238</v>
      </c>
      <c r="D217" s="18" t="s">
        <v>146</v>
      </c>
      <c r="E217" s="21">
        <v>3143</v>
      </c>
      <c r="F217" s="21" t="s">
        <v>133</v>
      </c>
      <c r="G217" s="21" t="s">
        <v>46</v>
      </c>
      <c r="H217" s="19">
        <v>3667</v>
      </c>
      <c r="I217" s="19">
        <v>180</v>
      </c>
      <c r="J217" s="91">
        <v>0.01</v>
      </c>
    </row>
    <row r="218" spans="1:10">
      <c r="A218" s="22"/>
      <c r="B218" s="23"/>
      <c r="C218" s="24"/>
      <c r="D218" s="25" t="s">
        <v>147</v>
      </c>
      <c r="E218" s="26"/>
      <c r="F218" s="26"/>
      <c r="G218" s="26"/>
      <c r="H218" s="27">
        <f t="shared" ref="H218:J218" si="42">SUM(H212:H217)</f>
        <v>69330</v>
      </c>
      <c r="I218" s="27">
        <f t="shared" si="42"/>
        <v>962</v>
      </c>
      <c r="J218" s="28">
        <f t="shared" si="42"/>
        <v>0.20999999999999996</v>
      </c>
    </row>
    <row r="219" spans="1:10">
      <c r="A219" s="29">
        <v>1468</v>
      </c>
      <c r="B219" s="30">
        <v>600099504</v>
      </c>
      <c r="C219" s="31">
        <v>70839921</v>
      </c>
      <c r="D219" s="32" t="s">
        <v>148</v>
      </c>
      <c r="E219" s="30">
        <v>3112</v>
      </c>
      <c r="F219" s="30" t="s">
        <v>127</v>
      </c>
      <c r="G219" s="30" t="s">
        <v>44</v>
      </c>
      <c r="H219" s="19"/>
      <c r="I219" s="19"/>
      <c r="J219" s="20"/>
    </row>
    <row r="220" spans="1:10">
      <c r="A220" s="16">
        <v>1468</v>
      </c>
      <c r="B220" s="13">
        <v>600099504</v>
      </c>
      <c r="C220" s="17">
        <v>70839921</v>
      </c>
      <c r="D220" s="18" t="s">
        <v>148</v>
      </c>
      <c r="E220" s="13">
        <v>3114</v>
      </c>
      <c r="F220" s="13" t="s">
        <v>129</v>
      </c>
      <c r="G220" s="13" t="s">
        <v>44</v>
      </c>
      <c r="H220" s="19"/>
      <c r="I220" s="19"/>
      <c r="J220" s="20"/>
    </row>
    <row r="221" spans="1:10">
      <c r="A221" s="16">
        <v>1468</v>
      </c>
      <c r="B221" s="13">
        <v>600099504</v>
      </c>
      <c r="C221" s="17">
        <v>70839921</v>
      </c>
      <c r="D221" s="18" t="s">
        <v>148</v>
      </c>
      <c r="E221" s="21">
        <v>3114</v>
      </c>
      <c r="F221" s="21" t="s">
        <v>130</v>
      </c>
      <c r="G221" s="21" t="s">
        <v>44</v>
      </c>
      <c r="H221" s="19"/>
      <c r="I221" s="19"/>
      <c r="J221" s="20"/>
    </row>
    <row r="222" spans="1:10">
      <c r="A222" s="16">
        <v>1468</v>
      </c>
      <c r="B222" s="13">
        <v>600099504</v>
      </c>
      <c r="C222" s="17">
        <v>70839921</v>
      </c>
      <c r="D222" s="18" t="s">
        <v>148</v>
      </c>
      <c r="E222" s="13">
        <v>3114</v>
      </c>
      <c r="F222" s="13" t="s">
        <v>45</v>
      </c>
      <c r="G222" s="17" t="s">
        <v>46</v>
      </c>
      <c r="H222" s="19"/>
      <c r="I222" s="19"/>
      <c r="J222" s="91"/>
    </row>
    <row r="223" spans="1:10">
      <c r="A223" s="16">
        <v>1468</v>
      </c>
      <c r="B223" s="13">
        <v>600099504</v>
      </c>
      <c r="C223" s="17">
        <v>70839921</v>
      </c>
      <c r="D223" s="18" t="s">
        <v>148</v>
      </c>
      <c r="E223" s="13">
        <v>3141</v>
      </c>
      <c r="F223" s="13" t="s">
        <v>47</v>
      </c>
      <c r="G223" s="17" t="s">
        <v>46</v>
      </c>
      <c r="H223" s="19">
        <f>VLOOKUP(A223,List3!$A$6:$O$42,8,0)</f>
        <v>14478</v>
      </c>
      <c r="I223" s="19">
        <f>VLOOKUP(A223,List3!$A$6:$O$42,12,0)</f>
        <v>138</v>
      </c>
      <c r="J223" s="91">
        <f>VLOOKUP(A223,List3!A$6:O$42,15,0)</f>
        <v>4.0000000000000008E-2</v>
      </c>
    </row>
    <row r="224" spans="1:10">
      <c r="A224" s="16">
        <v>1468</v>
      </c>
      <c r="B224" s="13">
        <v>600099504</v>
      </c>
      <c r="C224" s="17">
        <v>70839921</v>
      </c>
      <c r="D224" s="18" t="s">
        <v>148</v>
      </c>
      <c r="E224" s="13">
        <v>3143</v>
      </c>
      <c r="F224" s="13" t="s">
        <v>131</v>
      </c>
      <c r="G224" s="17" t="s">
        <v>44</v>
      </c>
      <c r="H224" s="19"/>
      <c r="I224" s="19"/>
      <c r="J224" s="20"/>
    </row>
    <row r="225" spans="1:10">
      <c r="A225" s="16">
        <v>1468</v>
      </c>
      <c r="B225" s="13">
        <v>600099504</v>
      </c>
      <c r="C225" s="17">
        <v>70839921</v>
      </c>
      <c r="D225" s="18" t="s">
        <v>148</v>
      </c>
      <c r="E225" s="13">
        <v>3143</v>
      </c>
      <c r="F225" s="13" t="s">
        <v>133</v>
      </c>
      <c r="G225" s="17" t="s">
        <v>46</v>
      </c>
      <c r="H225" s="19">
        <v>3667</v>
      </c>
      <c r="I225" s="19">
        <v>180</v>
      </c>
      <c r="J225" s="91">
        <v>0.01</v>
      </c>
    </row>
    <row r="226" spans="1:10">
      <c r="A226" s="22"/>
      <c r="B226" s="23"/>
      <c r="C226" s="24"/>
      <c r="D226" s="25" t="s">
        <v>149</v>
      </c>
      <c r="E226" s="23"/>
      <c r="F226" s="23"/>
      <c r="G226" s="24"/>
      <c r="H226" s="27">
        <f t="shared" ref="H226:J226" si="43">SUM(H219:H225)</f>
        <v>18145</v>
      </c>
      <c r="I226" s="27">
        <f t="shared" si="43"/>
        <v>318</v>
      </c>
      <c r="J226" s="28">
        <f t="shared" si="43"/>
        <v>5.000000000000001E-2</v>
      </c>
    </row>
    <row r="227" spans="1:10">
      <c r="A227" s="29">
        <v>1469</v>
      </c>
      <c r="B227" s="30">
        <v>600024342</v>
      </c>
      <c r="C227" s="31">
        <v>70839999</v>
      </c>
      <c r="D227" s="32" t="s">
        <v>150</v>
      </c>
      <c r="E227" s="30">
        <v>3114</v>
      </c>
      <c r="F227" s="30" t="s">
        <v>129</v>
      </c>
      <c r="G227" s="31" t="s">
        <v>44</v>
      </c>
      <c r="H227" s="19"/>
      <c r="I227" s="19"/>
      <c r="J227" s="20"/>
    </row>
    <row r="228" spans="1:10">
      <c r="A228" s="16">
        <v>1469</v>
      </c>
      <c r="B228" s="13">
        <v>600024342</v>
      </c>
      <c r="C228" s="17">
        <v>70839999</v>
      </c>
      <c r="D228" s="18" t="s">
        <v>150</v>
      </c>
      <c r="E228" s="13">
        <v>3114</v>
      </c>
      <c r="F228" s="13" t="s">
        <v>130</v>
      </c>
      <c r="G228" s="13" t="s">
        <v>44</v>
      </c>
      <c r="H228" s="19"/>
      <c r="I228" s="19"/>
      <c r="J228" s="20"/>
    </row>
    <row r="229" spans="1:10">
      <c r="A229" s="16">
        <v>1469</v>
      </c>
      <c r="B229" s="13">
        <v>600024342</v>
      </c>
      <c r="C229" s="17">
        <v>70839999</v>
      </c>
      <c r="D229" s="18" t="s">
        <v>150</v>
      </c>
      <c r="E229" s="13">
        <v>3114</v>
      </c>
      <c r="F229" s="13" t="s">
        <v>45</v>
      </c>
      <c r="G229" s="17" t="s">
        <v>46</v>
      </c>
      <c r="H229" s="19"/>
      <c r="I229" s="19"/>
      <c r="J229" s="91"/>
    </row>
    <row r="230" spans="1:10">
      <c r="A230" s="16">
        <v>1469</v>
      </c>
      <c r="B230" s="13">
        <v>600024342</v>
      </c>
      <c r="C230" s="17">
        <v>70839999</v>
      </c>
      <c r="D230" s="18" t="s">
        <v>150</v>
      </c>
      <c r="E230" s="13">
        <v>3141</v>
      </c>
      <c r="F230" s="13" t="s">
        <v>47</v>
      </c>
      <c r="G230" s="17" t="s">
        <v>46</v>
      </c>
      <c r="H230" s="19">
        <f>VLOOKUP(A230,List3!$A$6:$O$42,8,0)</f>
        <v>32575</v>
      </c>
      <c r="I230" s="19">
        <f>VLOOKUP(A230,List3!$A$6:$O$42,12,0)</f>
        <v>311</v>
      </c>
      <c r="J230" s="91">
        <f>VLOOKUP(A230,List3!A$6:O$42,15,0)</f>
        <v>9.9999999999999978E-2</v>
      </c>
    </row>
    <row r="231" spans="1:10">
      <c r="A231" s="16">
        <v>1469</v>
      </c>
      <c r="B231" s="13">
        <v>600024342</v>
      </c>
      <c r="C231" s="17">
        <v>70839999</v>
      </c>
      <c r="D231" s="18" t="s">
        <v>150</v>
      </c>
      <c r="E231" s="13">
        <v>3143</v>
      </c>
      <c r="F231" s="13" t="s">
        <v>131</v>
      </c>
      <c r="G231" s="13" t="s">
        <v>44</v>
      </c>
      <c r="H231" s="19"/>
      <c r="I231" s="19"/>
      <c r="J231" s="20"/>
    </row>
    <row r="232" spans="1:10">
      <c r="A232" s="16">
        <v>1469</v>
      </c>
      <c r="B232" s="13">
        <v>600024342</v>
      </c>
      <c r="C232" s="17">
        <v>70839999</v>
      </c>
      <c r="D232" s="18" t="s">
        <v>150</v>
      </c>
      <c r="E232" s="13">
        <v>3143</v>
      </c>
      <c r="F232" s="13" t="s">
        <v>133</v>
      </c>
      <c r="G232" s="13" t="s">
        <v>46</v>
      </c>
      <c r="H232" s="19">
        <v>2567</v>
      </c>
      <c r="I232" s="19">
        <v>126</v>
      </c>
      <c r="J232" s="91">
        <v>0.01</v>
      </c>
    </row>
    <row r="233" spans="1:10">
      <c r="A233" s="22"/>
      <c r="B233" s="23"/>
      <c r="C233" s="24"/>
      <c r="D233" s="25" t="s">
        <v>151</v>
      </c>
      <c r="E233" s="23"/>
      <c r="F233" s="23"/>
      <c r="G233" s="23"/>
      <c r="H233" s="27">
        <f t="shared" ref="H233:J233" si="44">SUM(H227:H232)</f>
        <v>35142</v>
      </c>
      <c r="I233" s="27">
        <f t="shared" si="44"/>
        <v>437</v>
      </c>
      <c r="J233" s="28">
        <f t="shared" si="44"/>
        <v>0.10999999999999997</v>
      </c>
    </row>
    <row r="234" spans="1:10">
      <c r="A234" s="29">
        <v>1470</v>
      </c>
      <c r="B234" s="30">
        <v>600028828</v>
      </c>
      <c r="C234" s="31">
        <v>49864360</v>
      </c>
      <c r="D234" s="32" t="s">
        <v>152</v>
      </c>
      <c r="E234" s="33">
        <v>3133</v>
      </c>
      <c r="F234" s="33" t="s">
        <v>153</v>
      </c>
      <c r="G234" s="33" t="s">
        <v>46</v>
      </c>
      <c r="H234" s="19">
        <v>786953</v>
      </c>
      <c r="I234" s="19">
        <v>20621</v>
      </c>
      <c r="J234" s="91">
        <v>1.86</v>
      </c>
    </row>
    <row r="235" spans="1:10">
      <c r="A235" s="16">
        <v>1470</v>
      </c>
      <c r="B235" s="13">
        <v>600028828</v>
      </c>
      <c r="C235" s="17">
        <v>49864360</v>
      </c>
      <c r="D235" s="18" t="s">
        <v>152</v>
      </c>
      <c r="E235" s="21">
        <v>3133</v>
      </c>
      <c r="F235" s="21" t="s">
        <v>45</v>
      </c>
      <c r="G235" s="21" t="s">
        <v>46</v>
      </c>
      <c r="H235" s="19"/>
      <c r="I235" s="19"/>
      <c r="J235" s="91"/>
    </row>
    <row r="236" spans="1:10">
      <c r="A236" s="16">
        <v>1470</v>
      </c>
      <c r="B236" s="13">
        <v>600028828</v>
      </c>
      <c r="C236" s="17">
        <v>49864360</v>
      </c>
      <c r="D236" s="18" t="s">
        <v>152</v>
      </c>
      <c r="E236" s="13">
        <v>3141</v>
      </c>
      <c r="F236" s="13" t="s">
        <v>47</v>
      </c>
      <c r="G236" s="17" t="s">
        <v>46</v>
      </c>
      <c r="H236" s="19">
        <f>VLOOKUP(A236,List3!$A$6:$O$42,8,0)</f>
        <v>95546</v>
      </c>
      <c r="I236" s="19">
        <f>VLOOKUP(A236,List3!$A$6:$O$42,12,0)</f>
        <v>513</v>
      </c>
      <c r="J236" s="91">
        <f>VLOOKUP(A236,List3!A$6:O$42,15,0)</f>
        <v>0.29000000000000004</v>
      </c>
    </row>
    <row r="237" spans="1:10">
      <c r="A237" s="22"/>
      <c r="B237" s="23"/>
      <c r="C237" s="24"/>
      <c r="D237" s="25" t="s">
        <v>154</v>
      </c>
      <c r="E237" s="23"/>
      <c r="F237" s="23"/>
      <c r="G237" s="24"/>
      <c r="H237" s="27">
        <f t="shared" ref="H237:J237" si="45">SUM(H234:H236)</f>
        <v>882499</v>
      </c>
      <c r="I237" s="27">
        <f t="shared" si="45"/>
        <v>21134</v>
      </c>
      <c r="J237" s="28">
        <f t="shared" si="45"/>
        <v>2.1500000000000004</v>
      </c>
    </row>
    <row r="238" spans="1:10">
      <c r="A238" s="29">
        <v>1471</v>
      </c>
      <c r="B238" s="30">
        <v>600028836</v>
      </c>
      <c r="C238" s="31">
        <v>49864351</v>
      </c>
      <c r="D238" s="32" t="s">
        <v>155</v>
      </c>
      <c r="E238" s="30">
        <v>3133</v>
      </c>
      <c r="F238" s="30" t="s">
        <v>153</v>
      </c>
      <c r="G238" s="31" t="s">
        <v>46</v>
      </c>
      <c r="H238" s="19">
        <v>1661344</v>
      </c>
      <c r="I238" s="19">
        <v>41241</v>
      </c>
      <c r="J238" s="91">
        <v>3.92</v>
      </c>
    </row>
    <row r="239" spans="1:10">
      <c r="A239" s="16">
        <v>1471</v>
      </c>
      <c r="B239" s="13">
        <v>600028836</v>
      </c>
      <c r="C239" s="17">
        <v>49864351</v>
      </c>
      <c r="D239" s="18" t="s">
        <v>155</v>
      </c>
      <c r="E239" s="13">
        <v>3133</v>
      </c>
      <c r="F239" s="13" t="s">
        <v>45</v>
      </c>
      <c r="G239" s="17" t="s">
        <v>46</v>
      </c>
      <c r="H239" s="19"/>
      <c r="I239" s="19"/>
      <c r="J239" s="91"/>
    </row>
    <row r="240" spans="1:10">
      <c r="A240" s="16">
        <v>1471</v>
      </c>
      <c r="B240" s="13">
        <v>600028836</v>
      </c>
      <c r="C240" s="17">
        <v>49864351</v>
      </c>
      <c r="D240" s="18" t="s">
        <v>155</v>
      </c>
      <c r="E240" s="13">
        <v>3141</v>
      </c>
      <c r="F240" s="13" t="s">
        <v>47</v>
      </c>
      <c r="G240" s="13" t="s">
        <v>46</v>
      </c>
      <c r="H240" s="19">
        <f>VLOOKUP(A240,List3!$A$6:$O$42,8,0)</f>
        <v>224104</v>
      </c>
      <c r="I240" s="19">
        <f>VLOOKUP(A240,List3!$A$6:$O$42,12,0)</f>
        <v>1291</v>
      </c>
      <c r="J240" s="91">
        <f>VLOOKUP(A240,List3!A$6:O$42,15,0)</f>
        <v>0.66999999999999993</v>
      </c>
    </row>
    <row r="241" spans="1:10">
      <c r="A241" s="22"/>
      <c r="B241" s="23"/>
      <c r="C241" s="24"/>
      <c r="D241" s="25" t="s">
        <v>156</v>
      </c>
      <c r="E241" s="23"/>
      <c r="F241" s="23"/>
      <c r="G241" s="23"/>
      <c r="H241" s="27">
        <f t="shared" ref="H241:J241" si="46">SUM(H238:H240)</f>
        <v>1885448</v>
      </c>
      <c r="I241" s="27">
        <f t="shared" si="46"/>
        <v>42532</v>
      </c>
      <c r="J241" s="28">
        <f t="shared" si="46"/>
        <v>4.59</v>
      </c>
    </row>
    <row r="242" spans="1:10">
      <c r="A242" s="29">
        <v>1472</v>
      </c>
      <c r="B242" s="30">
        <v>610400681</v>
      </c>
      <c r="C242" s="31">
        <v>70226458</v>
      </c>
      <c r="D242" s="32" t="s">
        <v>157</v>
      </c>
      <c r="E242" s="30">
        <v>3133</v>
      </c>
      <c r="F242" s="30" t="s">
        <v>153</v>
      </c>
      <c r="G242" s="30" t="s">
        <v>46</v>
      </c>
      <c r="H242" s="19">
        <v>1165856</v>
      </c>
      <c r="I242" s="19">
        <v>27494</v>
      </c>
      <c r="J242" s="91">
        <v>2.75</v>
      </c>
    </row>
    <row r="243" spans="1:10">
      <c r="A243" s="16">
        <v>1472</v>
      </c>
      <c r="B243" s="13">
        <v>610400681</v>
      </c>
      <c r="C243" s="17">
        <v>70226458</v>
      </c>
      <c r="D243" s="18" t="s">
        <v>157</v>
      </c>
      <c r="E243" s="21">
        <v>3133</v>
      </c>
      <c r="F243" s="21" t="s">
        <v>45</v>
      </c>
      <c r="G243" s="21" t="s">
        <v>46</v>
      </c>
      <c r="H243" s="19"/>
      <c r="I243" s="19"/>
      <c r="J243" s="91"/>
    </row>
    <row r="244" spans="1:10">
      <c r="A244" s="16">
        <v>1472</v>
      </c>
      <c r="B244" s="13">
        <v>610400681</v>
      </c>
      <c r="C244" s="17">
        <v>70226458</v>
      </c>
      <c r="D244" s="18" t="s">
        <v>157</v>
      </c>
      <c r="E244" s="21">
        <v>3141</v>
      </c>
      <c r="F244" s="21" t="s">
        <v>47</v>
      </c>
      <c r="G244" s="21" t="s">
        <v>46</v>
      </c>
      <c r="H244" s="19">
        <f>VLOOKUP(A244,List3!$A$6:$O$42,8,0)</f>
        <v>75396</v>
      </c>
      <c r="I244" s="19">
        <f>VLOOKUP(A244,List3!$A$6:$O$42,12,0)</f>
        <v>438</v>
      </c>
      <c r="J244" s="91">
        <f>VLOOKUP(A244,List3!A$6:O$42,15,0)</f>
        <v>0.23000000000000004</v>
      </c>
    </row>
    <row r="245" spans="1:10">
      <c r="A245" s="22"/>
      <c r="B245" s="23"/>
      <c r="C245" s="24"/>
      <c r="D245" s="25" t="s">
        <v>158</v>
      </c>
      <c r="E245" s="26"/>
      <c r="F245" s="26"/>
      <c r="G245" s="26"/>
      <c r="H245" s="27">
        <f t="shared" ref="H245:J245" si="47">SUM(H242:H244)</f>
        <v>1241252</v>
      </c>
      <c r="I245" s="27">
        <f t="shared" si="47"/>
        <v>27932</v>
      </c>
      <c r="J245" s="28">
        <f t="shared" si="47"/>
        <v>2.98</v>
      </c>
    </row>
    <row r="246" spans="1:10">
      <c r="A246" s="29">
        <v>1473</v>
      </c>
      <c r="B246" s="30">
        <v>600023141</v>
      </c>
      <c r="C246" s="31">
        <v>63778181</v>
      </c>
      <c r="D246" s="32" t="s">
        <v>159</v>
      </c>
      <c r="E246" s="33">
        <v>3133</v>
      </c>
      <c r="F246" s="33" t="s">
        <v>153</v>
      </c>
      <c r="G246" s="33" t="s">
        <v>46</v>
      </c>
      <c r="H246" s="19">
        <v>1384454</v>
      </c>
      <c r="I246" s="19">
        <v>34368</v>
      </c>
      <c r="J246" s="91">
        <v>3.26</v>
      </c>
    </row>
    <row r="247" spans="1:10">
      <c r="A247" s="16">
        <v>1473</v>
      </c>
      <c r="B247" s="13">
        <v>600023141</v>
      </c>
      <c r="C247" s="17">
        <v>63778181</v>
      </c>
      <c r="D247" s="18" t="s">
        <v>159</v>
      </c>
      <c r="E247" s="13">
        <v>3133</v>
      </c>
      <c r="F247" s="13" t="s">
        <v>45</v>
      </c>
      <c r="G247" s="17" t="s">
        <v>46</v>
      </c>
      <c r="H247" s="19"/>
      <c r="I247" s="19"/>
      <c r="J247" s="91"/>
    </row>
    <row r="248" spans="1:10">
      <c r="A248" s="16">
        <v>1473</v>
      </c>
      <c r="B248" s="13">
        <v>600023141</v>
      </c>
      <c r="C248" s="17">
        <v>63778181</v>
      </c>
      <c r="D248" s="18" t="s">
        <v>159</v>
      </c>
      <c r="E248" s="13">
        <v>3141</v>
      </c>
      <c r="F248" s="13" t="s">
        <v>47</v>
      </c>
      <c r="G248" s="17" t="s">
        <v>46</v>
      </c>
      <c r="H248" s="19">
        <f>VLOOKUP(A248,List3!$A$6:$O$42,8,0)</f>
        <v>168174</v>
      </c>
      <c r="I248" s="19">
        <f>VLOOKUP(A248,List3!$A$6:$O$42,12,0)</f>
        <v>912</v>
      </c>
      <c r="J248" s="91">
        <f>VLOOKUP(A248,List3!A$6:O$42,15,0)</f>
        <v>0.5</v>
      </c>
    </row>
    <row r="249" spans="1:10">
      <c r="A249" s="22"/>
      <c r="B249" s="23"/>
      <c r="C249" s="24"/>
      <c r="D249" s="25" t="s">
        <v>160</v>
      </c>
      <c r="E249" s="23"/>
      <c r="F249" s="23"/>
      <c r="G249" s="24"/>
      <c r="H249" s="27">
        <f t="shared" ref="H249:J249" si="48">SUM(H246:H248)</f>
        <v>1552628</v>
      </c>
      <c r="I249" s="27">
        <f t="shared" si="48"/>
        <v>35280</v>
      </c>
      <c r="J249" s="28">
        <f t="shared" si="48"/>
        <v>3.76</v>
      </c>
    </row>
    <row r="250" spans="1:10">
      <c r="A250" s="29">
        <v>1474</v>
      </c>
      <c r="B250" s="30">
        <v>600029107</v>
      </c>
      <c r="C250" s="31">
        <v>60252774</v>
      </c>
      <c r="D250" s="32" t="s">
        <v>161</v>
      </c>
      <c r="E250" s="30">
        <v>3133</v>
      </c>
      <c r="F250" s="30" t="s">
        <v>153</v>
      </c>
      <c r="G250" s="31" t="s">
        <v>46</v>
      </c>
      <c r="H250" s="19">
        <v>641221</v>
      </c>
      <c r="I250" s="19">
        <v>13747</v>
      </c>
      <c r="J250" s="91">
        <v>1.51</v>
      </c>
    </row>
    <row r="251" spans="1:10">
      <c r="A251" s="16">
        <v>1474</v>
      </c>
      <c r="B251" s="13">
        <v>600029107</v>
      </c>
      <c r="C251" s="17">
        <v>60252774</v>
      </c>
      <c r="D251" s="18" t="s">
        <v>161</v>
      </c>
      <c r="E251" s="21">
        <v>3133</v>
      </c>
      <c r="F251" s="21" t="s">
        <v>45</v>
      </c>
      <c r="G251" s="21" t="s">
        <v>46</v>
      </c>
      <c r="H251" s="19"/>
      <c r="I251" s="19"/>
      <c r="J251" s="91"/>
    </row>
    <row r="252" spans="1:10">
      <c r="A252" s="16">
        <v>1474</v>
      </c>
      <c r="B252" s="13">
        <v>600029107</v>
      </c>
      <c r="C252" s="17">
        <v>60252774</v>
      </c>
      <c r="D252" s="18" t="s">
        <v>161</v>
      </c>
      <c r="E252" s="13">
        <v>3141</v>
      </c>
      <c r="F252" s="13" t="s">
        <v>47</v>
      </c>
      <c r="G252" s="17" t="s">
        <v>46</v>
      </c>
      <c r="H252" s="19">
        <f>VLOOKUP(A252,List3!$A$6:$O$42,8,0)</f>
        <v>63697</v>
      </c>
      <c r="I252" s="19">
        <f>VLOOKUP(A252,List3!$A$6:$O$42,12,0)</f>
        <v>342</v>
      </c>
      <c r="J252" s="91">
        <f>VLOOKUP(A252,List3!A$6:O$42,15,0)</f>
        <v>0.18999999999999995</v>
      </c>
    </row>
    <row r="253" spans="1:10">
      <c r="A253" s="22"/>
      <c r="B253" s="23"/>
      <c r="C253" s="24"/>
      <c r="D253" s="25" t="s">
        <v>162</v>
      </c>
      <c r="E253" s="23"/>
      <c r="F253" s="23"/>
      <c r="G253" s="24"/>
      <c r="H253" s="27">
        <f t="shared" ref="H253:J253" si="49">SUM(H250:H252)</f>
        <v>704918</v>
      </c>
      <c r="I253" s="27">
        <f t="shared" si="49"/>
        <v>14089</v>
      </c>
      <c r="J253" s="28">
        <f t="shared" si="49"/>
        <v>1.7</v>
      </c>
    </row>
    <row r="254" spans="1:10">
      <c r="A254" s="29">
        <v>1475</v>
      </c>
      <c r="B254" s="30">
        <v>600029166</v>
      </c>
      <c r="C254" s="31">
        <v>46748105</v>
      </c>
      <c r="D254" s="32" t="s">
        <v>163</v>
      </c>
      <c r="E254" s="30">
        <v>3133</v>
      </c>
      <c r="F254" s="30" t="s">
        <v>153</v>
      </c>
      <c r="G254" s="31" t="s">
        <v>46</v>
      </c>
      <c r="H254" s="19">
        <v>1165856</v>
      </c>
      <c r="I254" s="19">
        <v>27494</v>
      </c>
      <c r="J254" s="91">
        <v>2.75</v>
      </c>
    </row>
    <row r="255" spans="1:10">
      <c r="A255" s="16">
        <v>1475</v>
      </c>
      <c r="B255" s="13">
        <v>600029166</v>
      </c>
      <c r="C255" s="17">
        <v>46748105</v>
      </c>
      <c r="D255" s="18" t="s">
        <v>163</v>
      </c>
      <c r="E255" s="13">
        <v>3133</v>
      </c>
      <c r="F255" s="13" t="s">
        <v>45</v>
      </c>
      <c r="G255" s="17" t="s">
        <v>46</v>
      </c>
      <c r="H255" s="19"/>
      <c r="I255" s="19"/>
      <c r="J255" s="91"/>
    </row>
    <row r="256" spans="1:10">
      <c r="A256" s="22"/>
      <c r="B256" s="23"/>
      <c r="C256" s="24"/>
      <c r="D256" s="25" t="s">
        <v>164</v>
      </c>
      <c r="E256" s="23"/>
      <c r="F256" s="23"/>
      <c r="G256" s="24"/>
      <c r="H256" s="27">
        <f t="shared" ref="H256:J256" si="50">SUM(H254:H255)</f>
        <v>1165856</v>
      </c>
      <c r="I256" s="27">
        <f t="shared" si="50"/>
        <v>27494</v>
      </c>
      <c r="J256" s="28">
        <f t="shared" si="50"/>
        <v>2.75</v>
      </c>
    </row>
    <row r="257" spans="1:10">
      <c r="A257" s="29">
        <v>1476</v>
      </c>
      <c r="B257" s="30">
        <v>600029808</v>
      </c>
      <c r="C257" s="31">
        <v>855006</v>
      </c>
      <c r="D257" s="32" t="s">
        <v>165</v>
      </c>
      <c r="E257" s="30">
        <v>3133</v>
      </c>
      <c r="F257" s="30" t="s">
        <v>153</v>
      </c>
      <c r="G257" s="30" t="s">
        <v>46</v>
      </c>
      <c r="H257" s="19">
        <v>641221</v>
      </c>
      <c r="I257" s="19">
        <v>13747</v>
      </c>
      <c r="J257" s="91">
        <v>1.51</v>
      </c>
    </row>
    <row r="258" spans="1:10">
      <c r="A258" s="16">
        <v>1476</v>
      </c>
      <c r="B258" s="13">
        <v>600029808</v>
      </c>
      <c r="C258" s="17">
        <v>855006</v>
      </c>
      <c r="D258" s="18" t="s">
        <v>165</v>
      </c>
      <c r="E258" s="13">
        <v>3133</v>
      </c>
      <c r="F258" s="13" t="s">
        <v>45</v>
      </c>
      <c r="G258" s="17" t="s">
        <v>46</v>
      </c>
      <c r="H258" s="19"/>
      <c r="I258" s="19"/>
      <c r="J258" s="91"/>
    </row>
    <row r="259" spans="1:10">
      <c r="A259" s="16">
        <v>1476</v>
      </c>
      <c r="B259" s="13">
        <v>600029808</v>
      </c>
      <c r="C259" s="17">
        <v>855006</v>
      </c>
      <c r="D259" s="18" t="s">
        <v>165</v>
      </c>
      <c r="E259" s="13">
        <v>3141</v>
      </c>
      <c r="F259" s="13" t="s">
        <v>47</v>
      </c>
      <c r="G259" s="17" t="s">
        <v>46</v>
      </c>
      <c r="H259" s="19">
        <f>VLOOKUP(A259,List3!$A$6:$O$42,8,0)</f>
        <v>58389</v>
      </c>
      <c r="I259" s="19">
        <f>VLOOKUP(A259,List3!$A$6:$O$42,12,0)</f>
        <v>314</v>
      </c>
      <c r="J259" s="91">
        <f>VLOOKUP(A259,List3!A$6:O$42,15,0)</f>
        <v>0.18000000000000005</v>
      </c>
    </row>
    <row r="260" spans="1:10">
      <c r="A260" s="22"/>
      <c r="B260" s="23"/>
      <c r="C260" s="24"/>
      <c r="D260" s="25" t="s">
        <v>166</v>
      </c>
      <c r="E260" s="23"/>
      <c r="F260" s="23"/>
      <c r="G260" s="24"/>
      <c r="H260" s="27">
        <f t="shared" ref="H260:J260" si="51">SUM(H257:H259)</f>
        <v>699610</v>
      </c>
      <c r="I260" s="27">
        <f t="shared" si="51"/>
        <v>14061</v>
      </c>
      <c r="J260" s="28">
        <f t="shared" si="51"/>
        <v>1.69</v>
      </c>
    </row>
    <row r="261" spans="1:10">
      <c r="A261" s="29">
        <v>1491</v>
      </c>
      <c r="B261" s="30">
        <v>600033392</v>
      </c>
      <c r="C261" s="31">
        <v>70948801</v>
      </c>
      <c r="D261" s="32" t="s">
        <v>167</v>
      </c>
      <c r="E261" s="30">
        <v>3146</v>
      </c>
      <c r="F261" s="30" t="s">
        <v>168</v>
      </c>
      <c r="G261" s="31" t="s">
        <v>46</v>
      </c>
      <c r="H261" s="19">
        <v>622047</v>
      </c>
      <c r="I261" s="19">
        <v>103834.5</v>
      </c>
      <c r="J261" s="91">
        <v>1.42</v>
      </c>
    </row>
    <row r="262" spans="1:10">
      <c r="A262" s="16">
        <v>1491</v>
      </c>
      <c r="B262" s="13">
        <v>600033392</v>
      </c>
      <c r="C262" s="17">
        <v>70948801</v>
      </c>
      <c r="D262" s="18" t="s">
        <v>167</v>
      </c>
      <c r="E262" s="21">
        <v>3146</v>
      </c>
      <c r="F262" s="21" t="s">
        <v>45</v>
      </c>
      <c r="G262" s="21" t="s">
        <v>46</v>
      </c>
      <c r="H262" s="19"/>
      <c r="I262" s="19"/>
      <c r="J262" s="91"/>
    </row>
    <row r="263" spans="1:10">
      <c r="A263" s="22"/>
      <c r="B263" s="23"/>
      <c r="C263" s="24"/>
      <c r="D263" s="25" t="s">
        <v>169</v>
      </c>
      <c r="E263" s="26"/>
      <c r="F263" s="26"/>
      <c r="G263" s="26"/>
      <c r="H263" s="27">
        <f t="shared" ref="H263:J263" si="52">SUM(H261:H262)</f>
        <v>622047</v>
      </c>
      <c r="I263" s="27">
        <f t="shared" si="52"/>
        <v>103834.5</v>
      </c>
      <c r="J263" s="28">
        <f t="shared" si="52"/>
        <v>1.42</v>
      </c>
    </row>
    <row r="264" spans="1:10">
      <c r="A264" s="29">
        <v>1492</v>
      </c>
      <c r="B264" s="30">
        <v>600033511</v>
      </c>
      <c r="C264" s="31">
        <v>70948798</v>
      </c>
      <c r="D264" s="32" t="s">
        <v>170</v>
      </c>
      <c r="E264" s="30">
        <v>3146</v>
      </c>
      <c r="F264" s="30" t="s">
        <v>168</v>
      </c>
      <c r="G264" s="30" t="s">
        <v>46</v>
      </c>
      <c r="H264" s="19">
        <v>505560</v>
      </c>
      <c r="I264" s="19">
        <v>84390</v>
      </c>
      <c r="J264" s="91">
        <v>1.1599999999999999</v>
      </c>
    </row>
    <row r="265" spans="1:10">
      <c r="A265" s="16">
        <v>1492</v>
      </c>
      <c r="B265" s="13">
        <v>600033511</v>
      </c>
      <c r="C265" s="17">
        <v>70948798</v>
      </c>
      <c r="D265" s="18" t="s">
        <v>170</v>
      </c>
      <c r="E265" s="13">
        <v>3146</v>
      </c>
      <c r="F265" s="13" t="s">
        <v>45</v>
      </c>
      <c r="G265" s="17" t="s">
        <v>46</v>
      </c>
      <c r="H265" s="19"/>
      <c r="I265" s="19"/>
      <c r="J265" s="91"/>
    </row>
    <row r="266" spans="1:10">
      <c r="A266" s="22"/>
      <c r="B266" s="23"/>
      <c r="C266" s="24"/>
      <c r="D266" s="25" t="s">
        <v>171</v>
      </c>
      <c r="E266" s="23"/>
      <c r="F266" s="23"/>
      <c r="G266" s="24"/>
      <c r="H266" s="27">
        <f t="shared" ref="H266:J266" si="53">SUM(H264:H265)</f>
        <v>505560</v>
      </c>
      <c r="I266" s="27">
        <f t="shared" si="53"/>
        <v>84390</v>
      </c>
      <c r="J266" s="28">
        <f t="shared" si="53"/>
        <v>1.1599999999999999</v>
      </c>
    </row>
    <row r="267" spans="1:10">
      <c r="A267" s="29">
        <v>1493</v>
      </c>
      <c r="B267" s="30">
        <v>600033597</v>
      </c>
      <c r="C267" s="31">
        <v>70848211</v>
      </c>
      <c r="D267" s="32" t="s">
        <v>172</v>
      </c>
      <c r="E267" s="30">
        <v>3146</v>
      </c>
      <c r="F267" s="30" t="s">
        <v>168</v>
      </c>
      <c r="G267" s="31" t="s">
        <v>46</v>
      </c>
      <c r="H267" s="19">
        <v>856325</v>
      </c>
      <c r="I267" s="19">
        <v>142941</v>
      </c>
      <c r="J267" s="91">
        <v>1.96</v>
      </c>
    </row>
    <row r="268" spans="1:10">
      <c r="A268" s="16">
        <v>1493</v>
      </c>
      <c r="B268" s="13">
        <v>600033597</v>
      </c>
      <c r="C268" s="17">
        <v>70848211</v>
      </c>
      <c r="D268" s="18" t="s">
        <v>172</v>
      </c>
      <c r="E268" s="13">
        <v>3146</v>
      </c>
      <c r="F268" s="13" t="s">
        <v>45</v>
      </c>
      <c r="G268" s="17" t="s">
        <v>46</v>
      </c>
      <c r="H268" s="19"/>
      <c r="I268" s="19"/>
      <c r="J268" s="91"/>
    </row>
    <row r="269" spans="1:10">
      <c r="A269" s="22"/>
      <c r="B269" s="23"/>
      <c r="C269" s="24"/>
      <c r="D269" s="25" t="s">
        <v>173</v>
      </c>
      <c r="E269" s="23"/>
      <c r="F269" s="23"/>
      <c r="G269" s="24"/>
      <c r="H269" s="27">
        <f t="shared" ref="H269:J269" si="54">SUM(H267:H268)</f>
        <v>856325</v>
      </c>
      <c r="I269" s="27">
        <f t="shared" si="54"/>
        <v>142941</v>
      </c>
      <c r="J269" s="28">
        <f t="shared" si="54"/>
        <v>1.96</v>
      </c>
    </row>
    <row r="270" spans="1:10">
      <c r="A270" s="29">
        <v>1494</v>
      </c>
      <c r="B270" s="30">
        <v>600034062</v>
      </c>
      <c r="C270" s="31">
        <v>70948810</v>
      </c>
      <c r="D270" s="32" t="s">
        <v>174</v>
      </c>
      <c r="E270" s="30">
        <v>3146</v>
      </c>
      <c r="F270" s="30" t="s">
        <v>168</v>
      </c>
      <c r="G270" s="31" t="s">
        <v>46</v>
      </c>
      <c r="H270" s="19">
        <v>447447</v>
      </c>
      <c r="I270" s="19">
        <v>74689.5</v>
      </c>
      <c r="J270" s="91">
        <v>1.02</v>
      </c>
    </row>
    <row r="271" spans="1:10">
      <c r="A271" s="16">
        <v>1494</v>
      </c>
      <c r="B271" s="13">
        <v>600034062</v>
      </c>
      <c r="C271" s="17">
        <v>70948810</v>
      </c>
      <c r="D271" s="18" t="s">
        <v>174</v>
      </c>
      <c r="E271" s="13">
        <v>3146</v>
      </c>
      <c r="F271" s="13" t="s">
        <v>136</v>
      </c>
      <c r="G271" s="13" t="s">
        <v>46</v>
      </c>
      <c r="H271" s="19">
        <v>76330</v>
      </c>
      <c r="I271" s="19">
        <v>1015</v>
      </c>
      <c r="J271" s="91">
        <v>0.18</v>
      </c>
    </row>
    <row r="272" spans="1:10">
      <c r="A272" s="16">
        <v>1494</v>
      </c>
      <c r="B272" s="13">
        <v>600034062</v>
      </c>
      <c r="C272" s="17">
        <v>70948810</v>
      </c>
      <c r="D272" s="18" t="s">
        <v>174</v>
      </c>
      <c r="E272" s="13">
        <v>3146</v>
      </c>
      <c r="F272" s="13" t="s">
        <v>45</v>
      </c>
      <c r="G272" s="17" t="s">
        <v>46</v>
      </c>
      <c r="H272" s="19"/>
      <c r="I272" s="19"/>
      <c r="J272" s="91"/>
    </row>
    <row r="273" spans="1:10">
      <c r="A273" s="22"/>
      <c r="B273" s="23"/>
      <c r="C273" s="24"/>
      <c r="D273" s="25" t="s">
        <v>175</v>
      </c>
      <c r="E273" s="23"/>
      <c r="F273" s="23"/>
      <c r="G273" s="24"/>
      <c r="H273" s="27">
        <f t="shared" ref="H273:J273" si="55">SUM(H270:H272)</f>
        <v>523777</v>
      </c>
      <c r="I273" s="27">
        <f t="shared" si="55"/>
        <v>75704.5</v>
      </c>
      <c r="J273" s="28">
        <f t="shared" si="55"/>
        <v>1.2</v>
      </c>
    </row>
    <row r="274" spans="1:10">
      <c r="A274" s="29">
        <v>1498</v>
      </c>
      <c r="B274" s="30">
        <v>691013861</v>
      </c>
      <c r="C274" s="31">
        <v>8729590</v>
      </c>
      <c r="D274" s="32" t="s">
        <v>176</v>
      </c>
      <c r="E274" s="33">
        <v>3146</v>
      </c>
      <c r="F274" s="33" t="s">
        <v>136</v>
      </c>
      <c r="G274" s="33" t="s">
        <v>46</v>
      </c>
      <c r="H274" s="19">
        <v>242414</v>
      </c>
      <c r="I274" s="19">
        <v>3224</v>
      </c>
      <c r="J274" s="91">
        <v>0.61</v>
      </c>
    </row>
    <row r="275" spans="1:10">
      <c r="A275" s="16">
        <v>1498</v>
      </c>
      <c r="B275" s="13">
        <v>691013861</v>
      </c>
      <c r="C275" s="17">
        <v>8729590</v>
      </c>
      <c r="D275" s="18" t="s">
        <v>176</v>
      </c>
      <c r="E275" s="13">
        <v>3146</v>
      </c>
      <c r="F275" s="13" t="s">
        <v>136</v>
      </c>
      <c r="G275" s="17" t="s">
        <v>46</v>
      </c>
      <c r="H275" s="19">
        <v>36586</v>
      </c>
      <c r="I275" s="19">
        <v>487</v>
      </c>
      <c r="J275" s="91">
        <v>0.09</v>
      </c>
    </row>
    <row r="276" spans="1:10">
      <c r="A276" s="16">
        <v>1498</v>
      </c>
      <c r="B276" s="13">
        <v>691013861</v>
      </c>
      <c r="C276" s="17">
        <v>8729590</v>
      </c>
      <c r="D276" s="18" t="s">
        <v>176</v>
      </c>
      <c r="E276" s="13">
        <v>3146</v>
      </c>
      <c r="F276" s="13" t="s">
        <v>136</v>
      </c>
      <c r="G276" s="13" t="s">
        <v>46</v>
      </c>
      <c r="H276" s="19">
        <v>52905</v>
      </c>
      <c r="I276" s="19">
        <v>704</v>
      </c>
      <c r="J276" s="91">
        <v>0.13</v>
      </c>
    </row>
    <row r="277" spans="1:10">
      <c r="A277" s="16">
        <v>1498</v>
      </c>
      <c r="B277" s="13">
        <v>691013861</v>
      </c>
      <c r="C277" s="17">
        <v>8729590</v>
      </c>
      <c r="D277" s="18" t="s">
        <v>176</v>
      </c>
      <c r="E277" s="21">
        <v>3146</v>
      </c>
      <c r="F277" s="21" t="s">
        <v>45</v>
      </c>
      <c r="G277" s="21" t="s">
        <v>46</v>
      </c>
      <c r="H277" s="19"/>
      <c r="I277" s="19"/>
      <c r="J277" s="91"/>
    </row>
    <row r="278" spans="1:10">
      <c r="A278" s="22"/>
      <c r="B278" s="23"/>
      <c r="C278" s="24"/>
      <c r="D278" s="25" t="s">
        <v>177</v>
      </c>
      <c r="E278" s="26"/>
      <c r="F278" s="26"/>
      <c r="G278" s="26"/>
      <c r="H278" s="27">
        <f t="shared" ref="H278:J278" si="56">SUM(H274:H277)</f>
        <v>331905</v>
      </c>
      <c r="I278" s="27">
        <f t="shared" ref="I278" si="57">SUM(I274:I277)</f>
        <v>4415</v>
      </c>
      <c r="J278" s="28">
        <f t="shared" si="56"/>
        <v>0.83</v>
      </c>
    </row>
    <row r="279" spans="1:10">
      <c r="A279" s="22"/>
      <c r="B279" s="23"/>
      <c r="C279" s="24"/>
      <c r="D279" s="25" t="s">
        <v>178</v>
      </c>
      <c r="E279" s="26"/>
      <c r="F279" s="26"/>
      <c r="G279" s="26"/>
      <c r="H279" s="27">
        <f t="shared" ref="H279:J279" si="58">H278+H273+H269+H266+H263+H260+H256+H253+H249+H245+H241+H237+H233+H226+H218+H211+H204+H199+H195+H186+H174+H162+H156+H149+H143+H137+H134+H130+H127+H124+H119+H114+H109+H104+H99+H91+H86+H81+H77+H72+H66+H62+H59+H54+H51+H47+H44+H41+H37+H34+H30+H26+H23+H20+H17+H14+H10</f>
        <v>30307037</v>
      </c>
      <c r="I279" s="27">
        <f t="shared" ref="I279" si="59">I278+I273+I269+I266+I263+I260+I256+I253+I249+I245+I241+I237+I233+I226+I218+I211+I204+I199+I195+I186+I174+I162+I156+I149+I143+I137+I134+I130+I127+I124+I119+I114+I109+I104+I99+I91+I86+I81+I77+I72+I66+I62+I59+I54+I51+I47+I44+I41+I37+I34+I30+I26+I23+I20+I17+I14+I10</f>
        <v>929019</v>
      </c>
      <c r="J279" s="28">
        <f t="shared" si="58"/>
        <v>85.450000000000031</v>
      </c>
    </row>
    <row r="280" spans="1:10">
      <c r="A280" s="1"/>
      <c r="B280" s="1"/>
      <c r="C280" s="1"/>
      <c r="D280" s="1"/>
      <c r="E280" s="2"/>
      <c r="F280" s="1"/>
      <c r="G280" s="1"/>
      <c r="H280" s="36"/>
      <c r="I280" s="36"/>
    </row>
    <row r="281" spans="1:10">
      <c r="H281" s="37"/>
      <c r="I281" s="134"/>
    </row>
    <row r="283" spans="1:10">
      <c r="G283" s="39" t="s">
        <v>29</v>
      </c>
      <c r="H283" s="40">
        <f t="shared" ref="H283" si="60">SUM(H284:H301)</f>
        <v>30307037</v>
      </c>
      <c r="I283" s="135">
        <f t="shared" ref="I283:J283" si="61">SUM(I284:I301)</f>
        <v>929019</v>
      </c>
      <c r="J283" s="92">
        <f t="shared" si="61"/>
        <v>85.449999999999989</v>
      </c>
    </row>
    <row r="284" spans="1:10">
      <c r="G284" s="41">
        <v>3111</v>
      </c>
      <c r="H284" s="42">
        <f t="shared" ref="H284" si="62">SUMIF($E$7:$E$277,"=3111",H$7:H$277)</f>
        <v>0</v>
      </c>
      <c r="I284" s="136">
        <f>SUMIF($E$7:$E$277,"=3111",I$7:I$277)</f>
        <v>0</v>
      </c>
      <c r="J284" s="93">
        <f>SUMIF($E$7:$E$277,"=3111",J$7:J$277)</f>
        <v>0</v>
      </c>
    </row>
    <row r="285" spans="1:10">
      <c r="G285" s="41">
        <v>3112</v>
      </c>
      <c r="H285" s="42">
        <f t="shared" ref="H285:J285" si="63">SUMIF($E$7:$E$277,"=3112",H$7:H$277)</f>
        <v>0</v>
      </c>
      <c r="I285" s="136">
        <f t="shared" si="63"/>
        <v>0</v>
      </c>
      <c r="J285" s="93">
        <f t="shared" si="63"/>
        <v>0</v>
      </c>
    </row>
    <row r="286" spans="1:10">
      <c r="G286" s="41">
        <v>3113</v>
      </c>
      <c r="H286" s="42">
        <f>SUMIF($E$7:$E$277,"=3113",H$7:H$277)</f>
        <v>0</v>
      </c>
      <c r="I286" s="136">
        <f t="shared" ref="I286:J286" si="64">SUMIF($E$7:$E$277,"=3113",I$7:I$277)</f>
        <v>0</v>
      </c>
      <c r="J286" s="93">
        <f t="shared" si="64"/>
        <v>0</v>
      </c>
    </row>
    <row r="287" spans="1:10">
      <c r="G287" s="41">
        <v>3114</v>
      </c>
      <c r="H287" s="42">
        <f t="shared" ref="H287:J287" si="65">SUMIF($E$7:$E$277,"=3114",H$7:H$277)</f>
        <v>0</v>
      </c>
      <c r="I287" s="136">
        <f t="shared" si="65"/>
        <v>0</v>
      </c>
      <c r="J287" s="93">
        <f t="shared" si="65"/>
        <v>0</v>
      </c>
    </row>
    <row r="288" spans="1:10">
      <c r="G288" s="41">
        <v>3117</v>
      </c>
      <c r="H288" s="42">
        <f t="shared" ref="H288:J288" si="66">SUMIF($E$7:$E$277,"=3117",H$7:H$277)</f>
        <v>0</v>
      </c>
      <c r="I288" s="136">
        <f t="shared" si="66"/>
        <v>0</v>
      </c>
      <c r="J288" s="93">
        <f t="shared" si="66"/>
        <v>0</v>
      </c>
    </row>
    <row r="289" spans="7:11">
      <c r="G289" s="41">
        <v>3121</v>
      </c>
      <c r="H289" s="42">
        <f t="shared" ref="H289:J289" si="67">SUMIF($E$6:$E$277,"=3121",H$6:H$277)</f>
        <v>0</v>
      </c>
      <c r="I289" s="136">
        <f t="shared" si="67"/>
        <v>0</v>
      </c>
      <c r="J289" s="93">
        <f t="shared" si="67"/>
        <v>0</v>
      </c>
    </row>
    <row r="290" spans="7:11">
      <c r="G290" s="41">
        <v>3122</v>
      </c>
      <c r="H290" s="42">
        <f t="shared" ref="H290:J290" si="68">SUMIF($E$7:$E$277,"=3122",H$7:H$277)</f>
        <v>124320</v>
      </c>
      <c r="I290" s="136">
        <f t="shared" si="68"/>
        <v>0</v>
      </c>
      <c r="J290" s="93">
        <f t="shared" si="68"/>
        <v>0.33</v>
      </c>
      <c r="K290" t="s">
        <v>306</v>
      </c>
    </row>
    <row r="291" spans="7:11">
      <c r="G291" s="41">
        <v>3123</v>
      </c>
      <c r="H291" s="42">
        <f t="shared" ref="H291:J291" si="69">SUMIF($E$7:$E$277,"=3123",H$7:H$277)</f>
        <v>124320</v>
      </c>
      <c r="I291" s="136">
        <f t="shared" si="69"/>
        <v>0</v>
      </c>
      <c r="J291" s="93">
        <f t="shared" si="69"/>
        <v>0.33</v>
      </c>
      <c r="K291" t="s">
        <v>306</v>
      </c>
    </row>
    <row r="292" spans="7:11">
      <c r="G292" s="41">
        <v>3124</v>
      </c>
      <c r="H292" s="42">
        <f t="shared" ref="H292:J292" si="70">SUMIF($E$7:$E$277,"=3124",H$7:H$277)</f>
        <v>0</v>
      </c>
      <c r="I292" s="136">
        <f t="shared" si="70"/>
        <v>0</v>
      </c>
      <c r="J292" s="93">
        <f t="shared" si="70"/>
        <v>0</v>
      </c>
    </row>
    <row r="293" spans="7:11">
      <c r="G293" s="41">
        <v>3133</v>
      </c>
      <c r="H293" s="42">
        <f t="shared" ref="H293:J293" si="71">SUMIF($E$7:$E$277,"=3133",H$7:H$277)</f>
        <v>7446905</v>
      </c>
      <c r="I293" s="136">
        <f t="shared" si="71"/>
        <v>178712</v>
      </c>
      <c r="J293" s="93">
        <f t="shared" si="71"/>
        <v>17.560000000000002</v>
      </c>
    </row>
    <row r="294" spans="7:11">
      <c r="G294" s="41">
        <v>3141</v>
      </c>
      <c r="H294" s="42">
        <f t="shared" ref="H294:J294" si="72">SUMIF($E$7:$E$277,"=3141",H$7:H$277)</f>
        <v>15053120</v>
      </c>
      <c r="I294" s="136">
        <f t="shared" si="72"/>
        <v>147515</v>
      </c>
      <c r="J294" s="93">
        <f t="shared" si="72"/>
        <v>45.11999999999999</v>
      </c>
    </row>
    <row r="295" spans="7:11">
      <c r="G295" s="41">
        <v>3143</v>
      </c>
      <c r="H295" s="42">
        <f t="shared" ref="H295:J295" si="73">SUMIF($E$7:$E$277,"=3143",H$7:H$277)</f>
        <v>52984</v>
      </c>
      <c r="I295" s="136">
        <f t="shared" si="73"/>
        <v>2601</v>
      </c>
      <c r="J295" s="93">
        <f t="shared" si="73"/>
        <v>0.2</v>
      </c>
    </row>
    <row r="296" spans="7:11">
      <c r="G296" s="41">
        <v>3145</v>
      </c>
      <c r="H296" s="42">
        <f t="shared" ref="H296:J296" si="74">SUMIF($E$7:$E$277,"=3145",H$7:H$277)</f>
        <v>460067</v>
      </c>
      <c r="I296" s="136">
        <f t="shared" si="74"/>
        <v>21050</v>
      </c>
      <c r="J296" s="93">
        <f t="shared" si="74"/>
        <v>1.5</v>
      </c>
    </row>
    <row r="297" spans="7:11">
      <c r="G297" s="41">
        <v>3146</v>
      </c>
      <c r="H297" s="42">
        <f t="shared" ref="H297:J297" si="75">SUMIF($E$7:$E$277,"=3146",H$7:H$277)</f>
        <v>3278379</v>
      </c>
      <c r="I297" s="136">
        <f t="shared" si="75"/>
        <v>417121</v>
      </c>
      <c r="J297" s="93">
        <f t="shared" si="75"/>
        <v>7.6899999999999995</v>
      </c>
    </row>
    <row r="298" spans="7:11">
      <c r="G298" s="41">
        <v>3147</v>
      </c>
      <c r="H298" s="42">
        <f t="shared" ref="H298:J298" si="76">SUMIF($E$7:$E$277,"=3147",H$7:H$277)</f>
        <v>3766942</v>
      </c>
      <c r="I298" s="136">
        <f t="shared" si="76"/>
        <v>162020</v>
      </c>
      <c r="J298" s="93">
        <f t="shared" si="76"/>
        <v>12.719999999999999</v>
      </c>
    </row>
    <row r="299" spans="7:11">
      <c r="G299" s="41">
        <v>3150</v>
      </c>
      <c r="H299" s="42">
        <f t="shared" ref="H299:J299" si="77">SUMIF($E$7:$E$277,"=3150",H$7:H$277)</f>
        <v>0</v>
      </c>
      <c r="I299" s="136">
        <f t="shared" si="77"/>
        <v>0</v>
      </c>
      <c r="J299" s="93">
        <f t="shared" si="77"/>
        <v>0</v>
      </c>
    </row>
    <row r="300" spans="7:11">
      <c r="G300" s="41">
        <v>3231</v>
      </c>
      <c r="H300" s="42">
        <f t="shared" ref="H300:J300" si="78">SUMIF($E$7:$E$277,"=3231",H$7:H$277)</f>
        <v>0</v>
      </c>
      <c r="I300" s="136">
        <f t="shared" si="78"/>
        <v>0</v>
      </c>
      <c r="J300" s="93">
        <f t="shared" si="78"/>
        <v>0</v>
      </c>
    </row>
    <row r="301" spans="7:11">
      <c r="G301" s="41">
        <v>3233</v>
      </c>
      <c r="H301" s="42">
        <f t="shared" ref="H301:J301" si="79">SUMIF($E$7:$E$277,"=3233",H$7:H$277)</f>
        <v>0</v>
      </c>
      <c r="I301" s="136">
        <f t="shared" si="79"/>
        <v>0</v>
      </c>
      <c r="J301" s="93">
        <f t="shared" si="79"/>
        <v>0</v>
      </c>
    </row>
  </sheetData>
  <mergeCells count="3">
    <mergeCell ref="I4:I5"/>
    <mergeCell ref="J4:J5"/>
    <mergeCell ref="H4:H5"/>
  </mergeCells>
  <conditionalFormatting sqref="H7:J279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scale="6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3D13-708F-4E75-A9BC-D3B642AC4ED9}">
  <dimension ref="A1:P1010"/>
  <sheetViews>
    <sheetView topLeftCell="A5" workbookViewId="0">
      <selection activeCell="O33" sqref="O33"/>
    </sheetView>
  </sheetViews>
  <sheetFormatPr defaultColWidth="14.42578125" defaultRowHeight="15"/>
  <cols>
    <col min="1" max="1" width="7.140625" customWidth="1"/>
    <col min="2" max="2" width="20.28515625" customWidth="1"/>
    <col min="3" max="3" width="10.85546875" customWidth="1"/>
    <col min="4" max="4" width="32.85546875" customWidth="1"/>
    <col min="5" max="5" width="14.42578125" customWidth="1"/>
    <col min="6" max="16" width="11.28515625" customWidth="1"/>
  </cols>
  <sheetData>
    <row r="1" spans="1:16" ht="26.25" customHeight="1">
      <c r="A1" s="54"/>
      <c r="B1" s="54"/>
      <c r="C1" s="55"/>
      <c r="D1" s="56"/>
      <c r="E1" s="57"/>
      <c r="G1" s="57"/>
      <c r="H1" s="57"/>
      <c r="I1" s="57"/>
    </row>
    <row r="2" spans="1:16" ht="18" customHeight="1">
      <c r="A2" s="54"/>
      <c r="B2" s="54"/>
      <c r="C2" s="60"/>
      <c r="D2" s="54"/>
      <c r="E2" s="57"/>
      <c r="G2" s="57"/>
      <c r="H2" s="61"/>
      <c r="I2" s="57"/>
    </row>
    <row r="3" spans="1:16" ht="18" customHeight="1">
      <c r="A3" s="54"/>
      <c r="B3" s="54"/>
      <c r="C3" s="62"/>
      <c r="D3" s="54"/>
      <c r="E3" s="57"/>
      <c r="G3" s="57"/>
      <c r="H3" s="63"/>
      <c r="I3" s="57"/>
    </row>
    <row r="4" spans="1:16" ht="18" customHeight="1">
      <c r="A4" s="54"/>
      <c r="B4" s="54"/>
      <c r="C4" s="64"/>
      <c r="D4" s="54"/>
      <c r="E4" s="57"/>
      <c r="F4" s="65"/>
      <c r="G4" s="57"/>
      <c r="H4" s="57"/>
      <c r="I4" s="57"/>
      <c r="J4" s="65"/>
      <c r="K4" s="65"/>
      <c r="L4" s="65"/>
      <c r="M4" s="65"/>
      <c r="N4" s="65"/>
      <c r="O4" s="65"/>
      <c r="P4" s="65"/>
    </row>
    <row r="5" spans="1:16" ht="56.25" customHeight="1">
      <c r="A5" s="66" t="s">
        <v>227</v>
      </c>
      <c r="B5" s="67" t="s">
        <v>228</v>
      </c>
      <c r="C5" s="66" t="s">
        <v>29</v>
      </c>
      <c r="D5" s="66" t="s">
        <v>16</v>
      </c>
      <c r="E5" s="68" t="s">
        <v>229</v>
      </c>
      <c r="F5" s="69" t="s">
        <v>230</v>
      </c>
      <c r="G5" s="70" t="s">
        <v>231</v>
      </c>
      <c r="H5" s="71" t="s">
        <v>232</v>
      </c>
      <c r="I5" s="69" t="s">
        <v>233</v>
      </c>
      <c r="J5" s="69" t="s">
        <v>8</v>
      </c>
      <c r="K5" s="72" t="s">
        <v>234</v>
      </c>
      <c r="L5" s="71" t="s">
        <v>235</v>
      </c>
      <c r="M5" s="69" t="s">
        <v>236</v>
      </c>
      <c r="N5" s="73" t="s">
        <v>237</v>
      </c>
      <c r="O5" s="74" t="s">
        <v>238</v>
      </c>
      <c r="P5" s="74"/>
    </row>
    <row r="6" spans="1:16" ht="15" customHeight="1">
      <c r="A6" s="75">
        <v>1401</v>
      </c>
      <c r="B6" s="76" t="s">
        <v>293</v>
      </c>
      <c r="C6" s="75">
        <v>3141</v>
      </c>
      <c r="D6" s="76" t="s">
        <v>294</v>
      </c>
      <c r="E6" s="77">
        <v>1173502</v>
      </c>
      <c r="F6" s="78">
        <v>862855</v>
      </c>
      <c r="G6" s="78">
        <v>575237</v>
      </c>
      <c r="H6" s="78">
        <v>287618</v>
      </c>
      <c r="I6" s="78">
        <v>291645</v>
      </c>
      <c r="J6" s="78">
        <v>8629</v>
      </c>
      <c r="K6" s="78">
        <v>10373</v>
      </c>
      <c r="L6" s="78">
        <v>5187</v>
      </c>
      <c r="M6" s="79">
        <v>2.59</v>
      </c>
      <c r="N6" s="79">
        <v>1.73</v>
      </c>
      <c r="O6" s="79">
        <v>0.85999999999999988</v>
      </c>
      <c r="P6" s="79"/>
    </row>
    <row r="7" spans="1:16" ht="15" customHeight="1">
      <c r="A7" s="75">
        <v>1402</v>
      </c>
      <c r="B7" s="76" t="s">
        <v>295</v>
      </c>
      <c r="C7" s="75">
        <v>3141</v>
      </c>
      <c r="D7" s="76" t="s">
        <v>296</v>
      </c>
      <c r="E7" s="77">
        <v>1624320</v>
      </c>
      <c r="F7" s="78">
        <v>1199377</v>
      </c>
      <c r="G7" s="78">
        <v>799585</v>
      </c>
      <c r="H7" s="78">
        <v>399792</v>
      </c>
      <c r="I7" s="78">
        <v>405389</v>
      </c>
      <c r="J7" s="78">
        <v>11994</v>
      </c>
      <c r="K7" s="78">
        <v>7560</v>
      </c>
      <c r="L7" s="78">
        <v>3780</v>
      </c>
      <c r="M7" s="79">
        <v>3.6</v>
      </c>
      <c r="N7" s="79">
        <v>2.4</v>
      </c>
      <c r="O7" s="79">
        <v>1.2000000000000002</v>
      </c>
      <c r="P7" s="79"/>
    </row>
    <row r="8" spans="1:16" ht="15" customHeight="1">
      <c r="A8" s="75">
        <v>1407</v>
      </c>
      <c r="B8" s="76" t="s">
        <v>297</v>
      </c>
      <c r="C8" s="75">
        <v>3141</v>
      </c>
      <c r="D8" s="76" t="s">
        <v>298</v>
      </c>
      <c r="E8" s="77">
        <v>4560129</v>
      </c>
      <c r="F8" s="78">
        <v>3365787</v>
      </c>
      <c r="G8" s="78">
        <v>2243858</v>
      </c>
      <c r="H8" s="78">
        <v>1121929</v>
      </c>
      <c r="I8" s="78">
        <v>1137636</v>
      </c>
      <c r="J8" s="78">
        <v>33658</v>
      </c>
      <c r="K8" s="78">
        <v>23048</v>
      </c>
      <c r="L8" s="78">
        <v>11524</v>
      </c>
      <c r="M8" s="79">
        <v>10.09</v>
      </c>
      <c r="N8" s="79">
        <v>6.73</v>
      </c>
      <c r="O8" s="79">
        <v>3.3599999999999994</v>
      </c>
      <c r="P8" s="79"/>
    </row>
    <row r="9" spans="1:16" ht="15" customHeight="1">
      <c r="A9" s="75">
        <v>1408</v>
      </c>
      <c r="B9" s="76" t="s">
        <v>299</v>
      </c>
      <c r="C9" s="75">
        <v>3141</v>
      </c>
      <c r="D9" s="76" t="s">
        <v>300</v>
      </c>
      <c r="E9" s="77">
        <v>2270429</v>
      </c>
      <c r="F9" s="78">
        <v>1675752</v>
      </c>
      <c r="G9" s="78">
        <v>1117168</v>
      </c>
      <c r="H9" s="78">
        <v>558584</v>
      </c>
      <c r="I9" s="78">
        <v>566404</v>
      </c>
      <c r="J9" s="78">
        <v>16758</v>
      </c>
      <c r="K9" s="78">
        <v>11515</v>
      </c>
      <c r="L9" s="78">
        <v>5758</v>
      </c>
      <c r="M9" s="79">
        <v>5.03</v>
      </c>
      <c r="N9" s="79">
        <v>3.35</v>
      </c>
      <c r="O9" s="79">
        <v>1.6800000000000002</v>
      </c>
      <c r="P9" s="79"/>
    </row>
    <row r="10" spans="1:16" ht="15" customHeight="1">
      <c r="A10" s="75">
        <v>1418</v>
      </c>
      <c r="B10" s="76" t="s">
        <v>301</v>
      </c>
      <c r="C10" s="75">
        <v>3141</v>
      </c>
      <c r="D10" s="76" t="s">
        <v>302</v>
      </c>
      <c r="E10" s="77">
        <v>4626521</v>
      </c>
      <c r="F10" s="78">
        <v>3415469</v>
      </c>
      <c r="G10" s="78">
        <v>2276979</v>
      </c>
      <c r="H10" s="78">
        <v>1138490</v>
      </c>
      <c r="I10" s="78">
        <v>1154428</v>
      </c>
      <c r="J10" s="78">
        <v>34155</v>
      </c>
      <c r="K10" s="78">
        <v>22469</v>
      </c>
      <c r="L10" s="78">
        <v>11235</v>
      </c>
      <c r="M10" s="79">
        <v>10.24</v>
      </c>
      <c r="N10" s="79">
        <v>6.83</v>
      </c>
      <c r="O10" s="79">
        <v>3.41</v>
      </c>
      <c r="P10" s="79"/>
    </row>
    <row r="11" spans="1:16" ht="15" customHeight="1">
      <c r="A11" s="75">
        <v>1424</v>
      </c>
      <c r="B11" s="76" t="s">
        <v>303</v>
      </c>
      <c r="C11" s="75">
        <v>3141</v>
      </c>
      <c r="D11" s="76" t="s">
        <v>304</v>
      </c>
      <c r="E11" s="77">
        <v>818580</v>
      </c>
      <c r="F11" s="78">
        <v>603697</v>
      </c>
      <c r="G11" s="78">
        <v>402465</v>
      </c>
      <c r="H11" s="78">
        <v>201232</v>
      </c>
      <c r="I11" s="78">
        <v>204050</v>
      </c>
      <c r="J11" s="78">
        <v>6037</v>
      </c>
      <c r="K11" s="78">
        <v>4796</v>
      </c>
      <c r="L11" s="78">
        <v>2398</v>
      </c>
      <c r="M11" s="79">
        <v>1.81</v>
      </c>
      <c r="N11" s="79">
        <v>1.21</v>
      </c>
      <c r="O11" s="79">
        <v>0.60000000000000009</v>
      </c>
      <c r="P11" s="79"/>
    </row>
    <row r="12" spans="1:16" ht="15" customHeight="1">
      <c r="A12" s="75">
        <v>1425</v>
      </c>
      <c r="B12" s="76" t="s">
        <v>239</v>
      </c>
      <c r="C12" s="75">
        <v>3141</v>
      </c>
      <c r="D12" s="76" t="s">
        <v>240</v>
      </c>
      <c r="E12" s="77">
        <v>1474596</v>
      </c>
      <c r="F12" s="78">
        <v>1090471</v>
      </c>
      <c r="G12" s="78">
        <v>726981</v>
      </c>
      <c r="H12" s="78">
        <v>363490</v>
      </c>
      <c r="I12" s="78">
        <v>368579</v>
      </c>
      <c r="J12" s="78">
        <v>10905</v>
      </c>
      <c r="K12" s="78">
        <v>4641</v>
      </c>
      <c r="L12" s="78">
        <v>2321</v>
      </c>
      <c r="M12" s="79">
        <v>3.27</v>
      </c>
      <c r="N12" s="79">
        <v>2.1800000000000002</v>
      </c>
      <c r="O12" s="79">
        <v>1.0899999999999999</v>
      </c>
      <c r="P12" s="79"/>
    </row>
    <row r="13" spans="1:16" ht="15" customHeight="1">
      <c r="A13" s="75">
        <v>1427</v>
      </c>
      <c r="B13" s="76" t="s">
        <v>241</v>
      </c>
      <c r="C13" s="75">
        <v>3141</v>
      </c>
      <c r="D13" s="76" t="s">
        <v>242</v>
      </c>
      <c r="E13" s="77">
        <v>866200</v>
      </c>
      <c r="F13" s="78">
        <v>638911</v>
      </c>
      <c r="G13" s="78">
        <v>425941</v>
      </c>
      <c r="H13" s="78">
        <v>212970</v>
      </c>
      <c r="I13" s="78">
        <v>215952</v>
      </c>
      <c r="J13" s="78">
        <v>6389</v>
      </c>
      <c r="K13" s="78">
        <v>4948</v>
      </c>
      <c r="L13" s="78">
        <v>2474</v>
      </c>
      <c r="M13" s="79">
        <v>1.92</v>
      </c>
      <c r="N13" s="79">
        <v>1.28</v>
      </c>
      <c r="O13" s="79">
        <v>0.6399999999999999</v>
      </c>
      <c r="P13" s="79"/>
    </row>
    <row r="14" spans="1:16" ht="15" customHeight="1">
      <c r="A14" s="75">
        <v>1429</v>
      </c>
      <c r="B14" s="76" t="s">
        <v>243</v>
      </c>
      <c r="C14" s="75">
        <v>3141</v>
      </c>
      <c r="D14" s="76" t="s">
        <v>244</v>
      </c>
      <c r="E14" s="77">
        <v>5691805</v>
      </c>
      <c r="F14" s="78">
        <v>4202631</v>
      </c>
      <c r="G14" s="78">
        <v>2801754</v>
      </c>
      <c r="H14" s="78">
        <v>1400877</v>
      </c>
      <c r="I14" s="78">
        <v>1420490</v>
      </c>
      <c r="J14" s="78">
        <v>42026</v>
      </c>
      <c r="K14" s="78">
        <v>26658</v>
      </c>
      <c r="L14" s="78">
        <v>13329</v>
      </c>
      <c r="M14" s="79">
        <v>12.6</v>
      </c>
      <c r="N14" s="79">
        <v>8.4</v>
      </c>
      <c r="O14" s="79">
        <v>4.1999999999999993</v>
      </c>
      <c r="P14" s="79"/>
    </row>
    <row r="15" spans="1:16" ht="15" customHeight="1">
      <c r="A15" s="75">
        <v>1429</v>
      </c>
      <c r="B15" s="76" t="s">
        <v>243</v>
      </c>
      <c r="C15" s="75">
        <v>3141</v>
      </c>
      <c r="D15" s="76" t="s">
        <v>245</v>
      </c>
      <c r="E15" s="77">
        <v>4482438</v>
      </c>
      <c r="F15" s="78">
        <v>3309859</v>
      </c>
      <c r="G15" s="78">
        <v>2206573</v>
      </c>
      <c r="H15" s="78">
        <v>1103286</v>
      </c>
      <c r="I15" s="78">
        <v>1118732</v>
      </c>
      <c r="J15" s="78">
        <v>33099</v>
      </c>
      <c r="K15" s="78">
        <v>20748</v>
      </c>
      <c r="L15" s="78">
        <v>10374</v>
      </c>
      <c r="M15" s="79">
        <v>9.93</v>
      </c>
      <c r="N15" s="79">
        <v>6.62</v>
      </c>
      <c r="O15" s="79">
        <v>3.3099999999999996</v>
      </c>
      <c r="P15" s="79"/>
    </row>
    <row r="16" spans="1:16" ht="15" customHeight="1">
      <c r="A16" s="75">
        <v>1429</v>
      </c>
      <c r="B16" s="76" t="s">
        <v>243</v>
      </c>
      <c r="C16" s="75">
        <v>3141</v>
      </c>
      <c r="D16" s="76" t="s">
        <v>246</v>
      </c>
      <c r="E16" s="77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  <c r="P16" s="79"/>
    </row>
    <row r="17" spans="1:16" ht="15" customHeight="1">
      <c r="A17" s="75">
        <v>1430</v>
      </c>
      <c r="B17" s="76" t="s">
        <v>247</v>
      </c>
      <c r="C17" s="75">
        <v>3141</v>
      </c>
      <c r="D17" s="76" t="s">
        <v>248</v>
      </c>
      <c r="E17" s="77">
        <v>1170383</v>
      </c>
      <c r="F17" s="78">
        <v>862783</v>
      </c>
      <c r="G17" s="78">
        <v>575189</v>
      </c>
      <c r="H17" s="78">
        <v>287594</v>
      </c>
      <c r="I17" s="78">
        <v>291620</v>
      </c>
      <c r="J17" s="78">
        <v>8628</v>
      </c>
      <c r="K17" s="78">
        <v>7352</v>
      </c>
      <c r="L17" s="78">
        <v>3676</v>
      </c>
      <c r="M17" s="79">
        <v>2.59</v>
      </c>
      <c r="N17" s="79">
        <v>1.73</v>
      </c>
      <c r="O17" s="79">
        <v>0.85999999999999988</v>
      </c>
      <c r="P17" s="79"/>
    </row>
    <row r="18" spans="1:16" s="65" customFormat="1" ht="15" customHeight="1">
      <c r="A18" s="75">
        <v>1432</v>
      </c>
      <c r="B18" s="76" t="s">
        <v>249</v>
      </c>
      <c r="C18" s="75">
        <v>3141</v>
      </c>
      <c r="D18" s="76" t="s">
        <v>250</v>
      </c>
      <c r="E18" s="77">
        <v>124695</v>
      </c>
      <c r="F18" s="78">
        <v>92214</v>
      </c>
      <c r="G18" s="78">
        <v>61476</v>
      </c>
      <c r="H18" s="78">
        <v>30738</v>
      </c>
      <c r="I18" s="78">
        <v>31168</v>
      </c>
      <c r="J18" s="78">
        <v>922</v>
      </c>
      <c r="K18" s="78">
        <v>391</v>
      </c>
      <c r="L18" s="78">
        <v>196</v>
      </c>
      <c r="M18" s="79">
        <v>0.28000000000000003</v>
      </c>
      <c r="N18" s="79">
        <v>0.19</v>
      </c>
      <c r="O18" s="79">
        <v>9.0000000000000024E-2</v>
      </c>
      <c r="P18" s="79"/>
    </row>
    <row r="19" spans="1:16" s="65" customFormat="1" ht="15" customHeight="1">
      <c r="A19" s="75">
        <v>1433</v>
      </c>
      <c r="B19" s="76" t="s">
        <v>251</v>
      </c>
      <c r="C19" s="75">
        <v>3141</v>
      </c>
      <c r="D19" s="76" t="s">
        <v>252</v>
      </c>
      <c r="E19" s="77">
        <v>773448</v>
      </c>
      <c r="F19" s="78">
        <v>569202</v>
      </c>
      <c r="G19" s="78">
        <v>379468</v>
      </c>
      <c r="H19" s="78">
        <v>189734</v>
      </c>
      <c r="I19" s="78">
        <v>192390</v>
      </c>
      <c r="J19" s="78">
        <v>5692</v>
      </c>
      <c r="K19" s="78">
        <v>6164</v>
      </c>
      <c r="L19" s="78">
        <v>3082</v>
      </c>
      <c r="M19" s="79">
        <v>1.71</v>
      </c>
      <c r="N19" s="79">
        <v>1.1399999999999999</v>
      </c>
      <c r="O19" s="79">
        <v>0.57000000000000006</v>
      </c>
      <c r="P19" s="79"/>
    </row>
    <row r="20" spans="1:16" ht="15" customHeight="1">
      <c r="A20" s="75">
        <v>1433</v>
      </c>
      <c r="B20" s="76" t="s">
        <v>251</v>
      </c>
      <c r="C20" s="75">
        <v>3141</v>
      </c>
      <c r="D20" s="76" t="s">
        <v>253</v>
      </c>
      <c r="E20" s="77">
        <v>893343</v>
      </c>
      <c r="F20" s="78">
        <v>657240</v>
      </c>
      <c r="G20" s="78">
        <v>438160</v>
      </c>
      <c r="H20" s="78">
        <v>219080</v>
      </c>
      <c r="I20" s="78">
        <v>222148</v>
      </c>
      <c r="J20" s="78">
        <v>6572</v>
      </c>
      <c r="K20" s="78">
        <v>7383</v>
      </c>
      <c r="L20" s="78">
        <v>3692</v>
      </c>
      <c r="M20" s="79">
        <v>1.97</v>
      </c>
      <c r="N20" s="79">
        <v>1.31</v>
      </c>
      <c r="O20" s="79">
        <v>0.65999999999999992</v>
      </c>
      <c r="P20" s="79"/>
    </row>
    <row r="21" spans="1:16" ht="15" customHeight="1">
      <c r="A21" s="75">
        <v>1434</v>
      </c>
      <c r="B21" s="76" t="s">
        <v>254</v>
      </c>
      <c r="C21" s="75">
        <v>3141</v>
      </c>
      <c r="D21" s="76" t="s">
        <v>255</v>
      </c>
      <c r="E21" s="77">
        <v>893931</v>
      </c>
      <c r="F21" s="78">
        <v>659272</v>
      </c>
      <c r="G21" s="78">
        <v>439515</v>
      </c>
      <c r="H21" s="78">
        <v>219757</v>
      </c>
      <c r="I21" s="78">
        <v>222833</v>
      </c>
      <c r="J21" s="78">
        <v>6593</v>
      </c>
      <c r="K21" s="78">
        <v>5233</v>
      </c>
      <c r="L21" s="78">
        <v>2617</v>
      </c>
      <c r="M21" s="79">
        <v>1.98</v>
      </c>
      <c r="N21" s="79">
        <v>1.32</v>
      </c>
      <c r="O21" s="79">
        <v>0.65999999999999992</v>
      </c>
      <c r="P21" s="79"/>
    </row>
    <row r="22" spans="1:16" ht="15" customHeight="1">
      <c r="A22" s="75">
        <v>1436</v>
      </c>
      <c r="B22" s="76" t="s">
        <v>256</v>
      </c>
      <c r="C22" s="75">
        <v>3141</v>
      </c>
      <c r="D22" s="76" t="s">
        <v>257</v>
      </c>
      <c r="E22" s="77">
        <v>4408572</v>
      </c>
      <c r="F22" s="78">
        <v>3255858</v>
      </c>
      <c r="G22" s="78">
        <v>2170572</v>
      </c>
      <c r="H22" s="78">
        <v>1085286</v>
      </c>
      <c r="I22" s="78">
        <v>1100480</v>
      </c>
      <c r="J22" s="78">
        <v>32559</v>
      </c>
      <c r="K22" s="78">
        <v>19675</v>
      </c>
      <c r="L22" s="78">
        <v>9838</v>
      </c>
      <c r="M22" s="79">
        <v>9.76</v>
      </c>
      <c r="N22" s="79">
        <v>6.51</v>
      </c>
      <c r="O22" s="79">
        <v>3.25</v>
      </c>
      <c r="P22" s="79"/>
    </row>
    <row r="23" spans="1:16" ht="15" customHeight="1">
      <c r="A23" s="75">
        <v>1443</v>
      </c>
      <c r="B23" s="76" t="s">
        <v>258</v>
      </c>
      <c r="C23" s="75">
        <v>3141</v>
      </c>
      <c r="D23" s="76" t="s">
        <v>259</v>
      </c>
      <c r="E23" s="77">
        <v>1467940</v>
      </c>
      <c r="F23" s="78">
        <v>1084043</v>
      </c>
      <c r="G23" s="78">
        <v>722695</v>
      </c>
      <c r="H23" s="78">
        <v>361348</v>
      </c>
      <c r="I23" s="78">
        <v>366407</v>
      </c>
      <c r="J23" s="78">
        <v>10840</v>
      </c>
      <c r="K23" s="78">
        <v>6650</v>
      </c>
      <c r="L23" s="78">
        <v>3325</v>
      </c>
      <c r="M23" s="79">
        <v>3.25</v>
      </c>
      <c r="N23" s="79">
        <v>2.17</v>
      </c>
      <c r="O23" s="79">
        <v>1.08</v>
      </c>
      <c r="P23" s="79"/>
    </row>
    <row r="24" spans="1:16" ht="15" customHeight="1">
      <c r="A24" s="75">
        <v>1443</v>
      </c>
      <c r="B24" s="76" t="s">
        <v>258</v>
      </c>
      <c r="C24" s="75">
        <v>3141</v>
      </c>
      <c r="D24" s="76" t="s">
        <v>260</v>
      </c>
      <c r="E24" s="77">
        <v>1299012</v>
      </c>
      <c r="F24" s="78">
        <v>960361</v>
      </c>
      <c r="G24" s="78">
        <v>640241</v>
      </c>
      <c r="H24" s="78">
        <v>320120</v>
      </c>
      <c r="I24" s="78">
        <v>324601</v>
      </c>
      <c r="J24" s="78">
        <v>9604</v>
      </c>
      <c r="K24" s="78">
        <v>4446</v>
      </c>
      <c r="L24" s="78">
        <v>2223</v>
      </c>
      <c r="M24" s="79">
        <v>2.88</v>
      </c>
      <c r="N24" s="79">
        <v>1.92</v>
      </c>
      <c r="O24" s="79">
        <v>0.96</v>
      </c>
      <c r="P24" s="79"/>
    </row>
    <row r="25" spans="1:16" ht="15" customHeight="1">
      <c r="A25" s="75">
        <v>1448</v>
      </c>
      <c r="B25" s="76" t="s">
        <v>261</v>
      </c>
      <c r="C25" s="75">
        <v>3141</v>
      </c>
      <c r="D25" s="76" t="s">
        <v>262</v>
      </c>
      <c r="E25" s="77">
        <v>4680762</v>
      </c>
      <c r="F25" s="78">
        <v>3456511</v>
      </c>
      <c r="G25" s="78">
        <v>2304341</v>
      </c>
      <c r="H25" s="78">
        <v>1152170</v>
      </c>
      <c r="I25" s="78">
        <v>1168301</v>
      </c>
      <c r="J25" s="78">
        <v>34565</v>
      </c>
      <c r="K25" s="78">
        <v>21385</v>
      </c>
      <c r="L25" s="78">
        <v>10693</v>
      </c>
      <c r="M25" s="79">
        <v>10.36</v>
      </c>
      <c r="N25" s="79">
        <v>6.91</v>
      </c>
      <c r="O25" s="79">
        <v>3.4499999999999993</v>
      </c>
      <c r="P25" s="79"/>
    </row>
    <row r="26" spans="1:16" ht="15" customHeight="1">
      <c r="A26" s="75">
        <v>1448</v>
      </c>
      <c r="B26" s="76" t="s">
        <v>261</v>
      </c>
      <c r="C26" s="75">
        <v>3141</v>
      </c>
      <c r="D26" s="76" t="s">
        <v>263</v>
      </c>
      <c r="E26" s="77">
        <v>534576</v>
      </c>
      <c r="F26" s="78">
        <v>393703</v>
      </c>
      <c r="G26" s="78">
        <v>262469</v>
      </c>
      <c r="H26" s="78">
        <v>131234</v>
      </c>
      <c r="I26" s="78">
        <v>133072</v>
      </c>
      <c r="J26" s="78">
        <v>3937</v>
      </c>
      <c r="K26" s="78">
        <v>3864</v>
      </c>
      <c r="L26" s="78">
        <v>1932</v>
      </c>
      <c r="M26" s="79">
        <v>1.18</v>
      </c>
      <c r="N26" s="79">
        <v>0.79</v>
      </c>
      <c r="O26" s="79">
        <v>0.3899999999999999</v>
      </c>
      <c r="P26" s="79"/>
    </row>
    <row r="27" spans="1:16" ht="15" customHeight="1">
      <c r="A27" s="75">
        <v>1450</v>
      </c>
      <c r="B27" s="76" t="s">
        <v>264</v>
      </c>
      <c r="C27" s="75">
        <v>3141</v>
      </c>
      <c r="D27" s="76" t="s">
        <v>265</v>
      </c>
      <c r="E27" s="77">
        <v>2902634</v>
      </c>
      <c r="F27" s="78">
        <v>2145254</v>
      </c>
      <c r="G27" s="78">
        <v>1430169</v>
      </c>
      <c r="H27" s="78">
        <v>715085</v>
      </c>
      <c r="I27" s="78">
        <v>725096</v>
      </c>
      <c r="J27" s="78">
        <v>21453</v>
      </c>
      <c r="K27" s="78">
        <v>10831</v>
      </c>
      <c r="L27" s="78">
        <v>5416</v>
      </c>
      <c r="M27" s="79">
        <v>6.43</v>
      </c>
      <c r="N27" s="79">
        <v>4.29</v>
      </c>
      <c r="O27" s="79">
        <v>2.1399999999999997</v>
      </c>
      <c r="P27" s="79"/>
    </row>
    <row r="28" spans="1:16" ht="15" customHeight="1">
      <c r="A28" s="75">
        <v>1452</v>
      </c>
      <c r="B28" s="76" t="s">
        <v>266</v>
      </c>
      <c r="C28" s="75">
        <v>3141</v>
      </c>
      <c r="D28" s="76" t="s">
        <v>267</v>
      </c>
      <c r="E28" s="77">
        <v>6405331</v>
      </c>
      <c r="F28" s="78">
        <v>4726970</v>
      </c>
      <c r="G28" s="78">
        <v>3151313</v>
      </c>
      <c r="H28" s="78">
        <v>1575657</v>
      </c>
      <c r="I28" s="78">
        <v>1597716</v>
      </c>
      <c r="J28" s="78">
        <v>47270</v>
      </c>
      <c r="K28" s="78">
        <v>33375</v>
      </c>
      <c r="L28" s="78">
        <v>16688</v>
      </c>
      <c r="M28" s="79">
        <v>14.17</v>
      </c>
      <c r="N28" s="79">
        <v>9.4499999999999993</v>
      </c>
      <c r="O28" s="79">
        <v>4.7200000000000006</v>
      </c>
      <c r="P28" s="79"/>
    </row>
    <row r="29" spans="1:16" ht="15" customHeight="1">
      <c r="A29" s="75">
        <v>1452</v>
      </c>
      <c r="B29" s="76" t="s">
        <v>266</v>
      </c>
      <c r="C29" s="75">
        <v>3141</v>
      </c>
      <c r="D29" s="76" t="s">
        <v>268</v>
      </c>
      <c r="E29" s="77">
        <v>632528</v>
      </c>
      <c r="F29" s="78">
        <v>465685</v>
      </c>
      <c r="G29" s="78">
        <v>310457</v>
      </c>
      <c r="H29" s="78">
        <v>155228</v>
      </c>
      <c r="I29" s="78">
        <v>157402</v>
      </c>
      <c r="J29" s="78">
        <v>4657</v>
      </c>
      <c r="K29" s="78">
        <v>4784</v>
      </c>
      <c r="L29" s="78">
        <v>2392</v>
      </c>
      <c r="M29" s="79">
        <v>1.4</v>
      </c>
      <c r="N29" s="79">
        <v>0.93</v>
      </c>
      <c r="O29" s="79">
        <v>0.46999999999999986</v>
      </c>
      <c r="P29" s="79"/>
    </row>
    <row r="30" spans="1:16" ht="15" customHeight="1">
      <c r="A30" s="75">
        <v>1455</v>
      </c>
      <c r="B30" s="76" t="s">
        <v>269</v>
      </c>
      <c r="C30" s="75">
        <v>3141</v>
      </c>
      <c r="D30" s="76" t="s">
        <v>269</v>
      </c>
      <c r="E30" s="77">
        <v>2234272</v>
      </c>
      <c r="F30" s="78">
        <v>1652080</v>
      </c>
      <c r="G30" s="78">
        <v>1101387</v>
      </c>
      <c r="H30" s="78">
        <v>550693</v>
      </c>
      <c r="I30" s="78">
        <v>558403</v>
      </c>
      <c r="J30" s="78">
        <v>16521</v>
      </c>
      <c r="K30" s="78">
        <v>7268</v>
      </c>
      <c r="L30" s="78">
        <v>3634</v>
      </c>
      <c r="M30" s="79">
        <v>4.95</v>
      </c>
      <c r="N30" s="79">
        <v>3.3</v>
      </c>
      <c r="O30" s="79">
        <v>1.6500000000000004</v>
      </c>
      <c r="P30" s="79"/>
    </row>
    <row r="31" spans="1:16" ht="15" customHeight="1">
      <c r="A31" s="75">
        <v>1456</v>
      </c>
      <c r="B31" s="76" t="s">
        <v>270</v>
      </c>
      <c r="C31" s="75">
        <v>3141</v>
      </c>
      <c r="D31" s="76" t="s">
        <v>271</v>
      </c>
      <c r="E31" s="77">
        <v>764742</v>
      </c>
      <c r="F31" s="78">
        <v>563733</v>
      </c>
      <c r="G31" s="78">
        <v>375822</v>
      </c>
      <c r="H31" s="78">
        <v>187911</v>
      </c>
      <c r="I31" s="78">
        <v>190542</v>
      </c>
      <c r="J31" s="78">
        <v>5637</v>
      </c>
      <c r="K31" s="78">
        <v>4830</v>
      </c>
      <c r="L31" s="78">
        <v>2415</v>
      </c>
      <c r="M31" s="79">
        <v>1.69</v>
      </c>
      <c r="N31" s="79">
        <v>1.1299999999999999</v>
      </c>
      <c r="O31" s="79">
        <v>0.56000000000000005</v>
      </c>
      <c r="P31" s="79"/>
    </row>
    <row r="32" spans="1:16" ht="15" customHeight="1">
      <c r="A32" s="75">
        <v>1457</v>
      </c>
      <c r="B32" s="76" t="s">
        <v>272</v>
      </c>
      <c r="C32" s="75">
        <v>3141</v>
      </c>
      <c r="D32" s="76" t="s">
        <v>273</v>
      </c>
      <c r="E32" s="77">
        <v>1064739</v>
      </c>
      <c r="F32" s="78">
        <v>786815</v>
      </c>
      <c r="G32" s="78">
        <v>524543</v>
      </c>
      <c r="H32" s="78">
        <v>262272</v>
      </c>
      <c r="I32" s="78">
        <v>265944</v>
      </c>
      <c r="J32" s="78">
        <v>7868</v>
      </c>
      <c r="K32" s="78">
        <v>4112</v>
      </c>
      <c r="L32" s="78">
        <v>2056</v>
      </c>
      <c r="M32" s="79">
        <v>2.36</v>
      </c>
      <c r="N32" s="79">
        <v>1.57</v>
      </c>
      <c r="O32" s="79">
        <v>0.78999999999999981</v>
      </c>
      <c r="P32" s="79"/>
    </row>
    <row r="33" spans="1:16" ht="15" customHeight="1">
      <c r="A33" s="75">
        <v>1457</v>
      </c>
      <c r="B33" s="76" t="s">
        <v>272</v>
      </c>
      <c r="C33" s="75">
        <v>3141</v>
      </c>
      <c r="D33" s="76" t="s">
        <v>274</v>
      </c>
      <c r="E33" s="77">
        <v>93138</v>
      </c>
      <c r="F33" s="78">
        <v>68769</v>
      </c>
      <c r="G33" s="78">
        <v>45846</v>
      </c>
      <c r="H33" s="78">
        <v>22923</v>
      </c>
      <c r="I33" s="78">
        <v>23244</v>
      </c>
      <c r="J33" s="78">
        <v>688</v>
      </c>
      <c r="K33" s="78">
        <v>437</v>
      </c>
      <c r="L33" s="78">
        <v>219</v>
      </c>
      <c r="M33" s="79">
        <v>0.21</v>
      </c>
      <c r="N33" s="79">
        <v>0.14000000000000001</v>
      </c>
      <c r="O33" s="79">
        <v>6.9999999999999979E-2</v>
      </c>
      <c r="P33" s="79"/>
    </row>
    <row r="34" spans="1:16" ht="15" customHeight="1">
      <c r="A34" s="75">
        <v>1463</v>
      </c>
      <c r="B34" s="76" t="s">
        <v>275</v>
      </c>
      <c r="C34" s="75">
        <v>3141</v>
      </c>
      <c r="D34" s="76" t="s">
        <v>276</v>
      </c>
      <c r="E34" s="77">
        <v>267104</v>
      </c>
      <c r="F34" s="78">
        <v>196988</v>
      </c>
      <c r="G34" s="78">
        <v>131325</v>
      </c>
      <c r="H34" s="78">
        <v>65663</v>
      </c>
      <c r="I34" s="78">
        <v>66582</v>
      </c>
      <c r="J34" s="78">
        <v>1970</v>
      </c>
      <c r="K34" s="78">
        <v>1564</v>
      </c>
      <c r="L34" s="78">
        <v>782</v>
      </c>
      <c r="M34" s="79">
        <v>0.59</v>
      </c>
      <c r="N34" s="79">
        <v>0.39</v>
      </c>
      <c r="O34" s="79">
        <v>0.19999999999999996</v>
      </c>
      <c r="P34" s="79"/>
    </row>
    <row r="35" spans="1:16" ht="15" customHeight="1">
      <c r="A35" s="75">
        <v>1468</v>
      </c>
      <c r="B35" s="76" t="s">
        <v>277</v>
      </c>
      <c r="C35" s="75">
        <v>3141</v>
      </c>
      <c r="D35" s="76" t="s">
        <v>278</v>
      </c>
      <c r="E35" s="77">
        <v>58824</v>
      </c>
      <c r="F35" s="78">
        <v>43433</v>
      </c>
      <c r="G35" s="78">
        <v>28955</v>
      </c>
      <c r="H35" s="78">
        <v>14478</v>
      </c>
      <c r="I35" s="78">
        <v>14681</v>
      </c>
      <c r="J35" s="78">
        <v>434</v>
      </c>
      <c r="K35" s="78">
        <v>276</v>
      </c>
      <c r="L35" s="78">
        <v>138</v>
      </c>
      <c r="M35" s="79">
        <v>0.13</v>
      </c>
      <c r="N35" s="79">
        <v>0.09</v>
      </c>
      <c r="O35" s="79">
        <v>4.0000000000000008E-2</v>
      </c>
      <c r="P35" s="79"/>
    </row>
    <row r="36" spans="1:16" ht="15" customHeight="1">
      <c r="A36" s="75">
        <v>1469</v>
      </c>
      <c r="B36" s="76" t="s">
        <v>279</v>
      </c>
      <c r="C36" s="75">
        <v>3141</v>
      </c>
      <c r="D36" s="76" t="s">
        <v>280</v>
      </c>
      <c r="E36" s="77">
        <v>132354</v>
      </c>
      <c r="F36" s="78">
        <v>97725</v>
      </c>
      <c r="G36" s="78">
        <v>65150</v>
      </c>
      <c r="H36" s="78">
        <v>32575</v>
      </c>
      <c r="I36" s="78">
        <v>33031</v>
      </c>
      <c r="J36" s="78">
        <v>977</v>
      </c>
      <c r="K36" s="78">
        <v>621</v>
      </c>
      <c r="L36" s="78">
        <v>311</v>
      </c>
      <c r="M36" s="79">
        <v>0.28999999999999998</v>
      </c>
      <c r="N36" s="79">
        <v>0.19</v>
      </c>
      <c r="O36" s="79">
        <v>9.9999999999999978E-2</v>
      </c>
      <c r="P36" s="79"/>
    </row>
    <row r="37" spans="1:16" ht="15" customHeight="1">
      <c r="A37" s="75">
        <v>1470</v>
      </c>
      <c r="B37" s="76" t="s">
        <v>281</v>
      </c>
      <c r="C37" s="75">
        <v>3141</v>
      </c>
      <c r="D37" s="76" t="s">
        <v>282</v>
      </c>
      <c r="E37" s="77">
        <v>387414</v>
      </c>
      <c r="F37" s="78">
        <v>286638</v>
      </c>
      <c r="G37" s="78">
        <v>191092</v>
      </c>
      <c r="H37" s="78">
        <v>95546</v>
      </c>
      <c r="I37" s="78">
        <v>96884</v>
      </c>
      <c r="J37" s="78">
        <v>2866</v>
      </c>
      <c r="K37" s="78">
        <v>1026</v>
      </c>
      <c r="L37" s="78">
        <v>513</v>
      </c>
      <c r="M37" s="79">
        <v>0.86</v>
      </c>
      <c r="N37" s="79">
        <v>0.56999999999999995</v>
      </c>
      <c r="O37" s="79">
        <v>0.29000000000000004</v>
      </c>
      <c r="P37" s="79"/>
    </row>
    <row r="38" spans="1:16" ht="15" customHeight="1">
      <c r="A38" s="75">
        <v>1471</v>
      </c>
      <c r="B38" s="76" t="s">
        <v>283</v>
      </c>
      <c r="C38" s="75">
        <v>3141</v>
      </c>
      <c r="D38" s="76" t="s">
        <v>284</v>
      </c>
      <c r="E38" s="77">
        <v>908859</v>
      </c>
      <c r="F38" s="78">
        <v>672313</v>
      </c>
      <c r="G38" s="78">
        <v>448209</v>
      </c>
      <c r="H38" s="78">
        <v>224104</v>
      </c>
      <c r="I38" s="78">
        <v>227242</v>
      </c>
      <c r="J38" s="78">
        <v>6723</v>
      </c>
      <c r="K38" s="78">
        <v>2581</v>
      </c>
      <c r="L38" s="78">
        <v>1291</v>
      </c>
      <c r="M38" s="79">
        <v>2.02</v>
      </c>
      <c r="N38" s="79">
        <v>1.35</v>
      </c>
      <c r="O38" s="79">
        <v>0.66999999999999993</v>
      </c>
      <c r="P38" s="79"/>
    </row>
    <row r="39" spans="1:16" ht="15" customHeight="1">
      <c r="A39" s="75">
        <v>1472</v>
      </c>
      <c r="B39" s="76" t="s">
        <v>285</v>
      </c>
      <c r="C39" s="75">
        <v>3141</v>
      </c>
      <c r="D39" s="76" t="s">
        <v>286</v>
      </c>
      <c r="E39" s="77">
        <v>305775</v>
      </c>
      <c r="F39" s="78">
        <v>226187</v>
      </c>
      <c r="G39" s="78">
        <v>150791</v>
      </c>
      <c r="H39" s="78">
        <v>75396</v>
      </c>
      <c r="I39" s="78">
        <v>76451</v>
      </c>
      <c r="J39" s="78">
        <v>2262</v>
      </c>
      <c r="K39" s="78">
        <v>875</v>
      </c>
      <c r="L39" s="78">
        <v>438</v>
      </c>
      <c r="M39" s="79">
        <v>0.68</v>
      </c>
      <c r="N39" s="79">
        <v>0.45</v>
      </c>
      <c r="O39" s="79">
        <v>0.23000000000000004</v>
      </c>
      <c r="P39" s="79"/>
    </row>
    <row r="40" spans="1:16" ht="15" customHeight="1">
      <c r="A40" s="75">
        <v>1473</v>
      </c>
      <c r="B40" s="76" t="s">
        <v>287</v>
      </c>
      <c r="C40" s="75">
        <v>3141</v>
      </c>
      <c r="D40" s="76" t="s">
        <v>288</v>
      </c>
      <c r="E40" s="77">
        <v>681920</v>
      </c>
      <c r="F40" s="78">
        <v>504522</v>
      </c>
      <c r="G40" s="78">
        <v>336348</v>
      </c>
      <c r="H40" s="78">
        <v>168174</v>
      </c>
      <c r="I40" s="78">
        <v>170529</v>
      </c>
      <c r="J40" s="78">
        <v>5045</v>
      </c>
      <c r="K40" s="78">
        <v>1824</v>
      </c>
      <c r="L40" s="78">
        <v>912</v>
      </c>
      <c r="M40" s="79">
        <v>1.51</v>
      </c>
      <c r="N40" s="79">
        <v>1.01</v>
      </c>
      <c r="O40" s="79">
        <v>0.5</v>
      </c>
      <c r="P40" s="79"/>
    </row>
    <row r="41" spans="1:16" ht="15" customHeight="1">
      <c r="A41" s="75">
        <v>1474</v>
      </c>
      <c r="B41" s="76" t="s">
        <v>289</v>
      </c>
      <c r="C41" s="75">
        <v>3141</v>
      </c>
      <c r="D41" s="76" t="s">
        <v>290</v>
      </c>
      <c r="E41" s="77">
        <v>258276</v>
      </c>
      <c r="F41" s="78">
        <v>191092</v>
      </c>
      <c r="G41" s="78">
        <v>127395</v>
      </c>
      <c r="H41" s="78">
        <v>63697</v>
      </c>
      <c r="I41" s="78">
        <v>64589</v>
      </c>
      <c r="J41" s="78">
        <v>1911</v>
      </c>
      <c r="K41" s="78">
        <v>684</v>
      </c>
      <c r="L41" s="78">
        <v>342</v>
      </c>
      <c r="M41" s="79">
        <v>0.56999999999999995</v>
      </c>
      <c r="N41" s="79">
        <v>0.38</v>
      </c>
      <c r="O41" s="79">
        <v>0.18999999999999995</v>
      </c>
      <c r="P41" s="79"/>
    </row>
    <row r="42" spans="1:16" ht="15" customHeight="1">
      <c r="A42" s="75">
        <v>1476</v>
      </c>
      <c r="B42" s="76" t="s">
        <v>291</v>
      </c>
      <c r="C42" s="75">
        <v>3141</v>
      </c>
      <c r="D42" s="76" t="s">
        <v>292</v>
      </c>
      <c r="E42" s="77">
        <v>236753</v>
      </c>
      <c r="F42" s="78">
        <v>175168</v>
      </c>
      <c r="G42" s="78">
        <v>116779</v>
      </c>
      <c r="H42" s="78">
        <v>58389</v>
      </c>
      <c r="I42" s="78">
        <v>59206</v>
      </c>
      <c r="J42" s="78">
        <v>1752</v>
      </c>
      <c r="K42" s="78">
        <v>627</v>
      </c>
      <c r="L42" s="78">
        <v>314</v>
      </c>
      <c r="M42" s="79">
        <v>0.53</v>
      </c>
      <c r="N42" s="79">
        <v>0.35</v>
      </c>
      <c r="O42" s="79">
        <v>0.18000000000000005</v>
      </c>
      <c r="P42" s="79"/>
    </row>
    <row r="43" spans="1:16" ht="15" customHeight="1">
      <c r="A43" s="80"/>
      <c r="B43" s="80"/>
      <c r="C43" s="81"/>
      <c r="D43" s="82"/>
      <c r="E43" s="82"/>
      <c r="F43" s="83"/>
      <c r="G43" s="83"/>
      <c r="H43" s="83"/>
      <c r="I43" s="83"/>
      <c r="J43" s="83"/>
      <c r="K43" s="83"/>
      <c r="L43" s="83"/>
      <c r="M43" s="83"/>
      <c r="N43" s="84"/>
      <c r="O43" s="84"/>
      <c r="P43" s="84"/>
    </row>
    <row r="44" spans="1:16" ht="12.75" customHeight="1">
      <c r="A44" s="85"/>
      <c r="B44" s="85"/>
      <c r="C44" s="86"/>
      <c r="D44" s="87"/>
      <c r="E44" s="86"/>
      <c r="F44" s="88"/>
      <c r="G44" s="88"/>
      <c r="H44" s="88"/>
      <c r="I44" s="88"/>
      <c r="J44" s="88"/>
      <c r="K44" s="88"/>
      <c r="L44" s="65"/>
      <c r="M44" s="65"/>
      <c r="N44" s="65"/>
      <c r="O44" s="65"/>
      <c r="P44" s="65"/>
    </row>
    <row r="45" spans="1:16" ht="12.75" customHeight="1">
      <c r="A45" s="85"/>
      <c r="B45" s="85"/>
      <c r="C45" s="86"/>
      <c r="D45" s="85"/>
      <c r="E45" s="86"/>
      <c r="F45" s="88"/>
      <c r="G45" s="59"/>
      <c r="H45" s="59"/>
      <c r="I45" s="59"/>
      <c r="J45" s="65"/>
      <c r="K45" s="65"/>
      <c r="L45" s="65"/>
      <c r="M45" s="65"/>
      <c r="N45" s="65"/>
      <c r="O45" s="65"/>
      <c r="P45" s="65"/>
    </row>
    <row r="46" spans="1:16" ht="12.75" customHeight="1">
      <c r="A46" s="85"/>
      <c r="B46" s="85"/>
      <c r="D46" s="85"/>
      <c r="G46" s="57"/>
      <c r="H46" s="57"/>
      <c r="I46" s="57"/>
    </row>
    <row r="47" spans="1:16" ht="12.75" customHeight="1">
      <c r="A47" s="85"/>
      <c r="B47" s="85"/>
      <c r="D47" s="85"/>
      <c r="F47" s="58"/>
      <c r="G47" s="88"/>
      <c r="H47" s="88"/>
      <c r="I47" s="88"/>
      <c r="J47" s="58"/>
      <c r="K47" s="58"/>
      <c r="L47" s="58"/>
      <c r="M47" s="58"/>
      <c r="N47" s="58"/>
      <c r="O47" s="58"/>
      <c r="P47" s="58"/>
    </row>
    <row r="48" spans="1:16" ht="12.75" customHeight="1">
      <c r="A48" s="85"/>
      <c r="B48" s="85"/>
      <c r="D48" s="85"/>
      <c r="F48" s="58"/>
      <c r="G48" s="88"/>
      <c r="H48" s="88"/>
      <c r="I48" s="88"/>
      <c r="J48" s="58"/>
      <c r="K48" s="58"/>
      <c r="L48" s="58"/>
      <c r="M48" s="58"/>
      <c r="N48" s="58"/>
      <c r="O48" s="58"/>
      <c r="P48" s="58"/>
    </row>
    <row r="49" spans="1:9" ht="12.75" customHeight="1">
      <c r="A49" s="85"/>
      <c r="B49" s="85"/>
      <c r="D49" s="85"/>
      <c r="G49" s="57"/>
      <c r="H49" s="57"/>
      <c r="I49" s="57"/>
    </row>
    <row r="50" spans="1:9" ht="12.75" customHeight="1">
      <c r="A50" s="85"/>
      <c r="B50" s="85"/>
      <c r="D50" s="85"/>
      <c r="G50" s="57"/>
      <c r="H50" s="57"/>
      <c r="I50" s="57"/>
    </row>
    <row r="51" spans="1:9" ht="12.75" customHeight="1">
      <c r="A51" s="85"/>
      <c r="B51" s="85"/>
      <c r="D51" s="85"/>
      <c r="G51" s="57"/>
      <c r="H51" s="57"/>
      <c r="I51" s="57"/>
    </row>
    <row r="52" spans="1:9" ht="12.75" customHeight="1">
      <c r="A52" s="85"/>
      <c r="B52" s="85"/>
      <c r="D52" s="85"/>
      <c r="G52" s="57"/>
      <c r="H52" s="57"/>
      <c r="I52" s="57"/>
    </row>
    <row r="53" spans="1:9" ht="12.75" customHeight="1">
      <c r="A53" s="85"/>
      <c r="B53" s="85"/>
      <c r="D53" s="85"/>
      <c r="G53" s="57"/>
      <c r="H53" s="57"/>
      <c r="I53" s="57"/>
    </row>
    <row r="54" spans="1:9" ht="12.75" customHeight="1">
      <c r="A54" s="85"/>
      <c r="B54" s="85"/>
      <c r="D54" s="85"/>
      <c r="G54" s="57"/>
      <c r="H54" s="57"/>
      <c r="I54" s="57"/>
    </row>
    <row r="55" spans="1:9" ht="12.75" customHeight="1">
      <c r="A55" s="85"/>
      <c r="B55" s="85"/>
      <c r="D55" s="85"/>
      <c r="G55" s="57"/>
      <c r="H55" s="57"/>
      <c r="I55" s="57"/>
    </row>
    <row r="56" spans="1:9" ht="12.75" customHeight="1">
      <c r="A56" s="85"/>
      <c r="B56" s="85"/>
      <c r="D56" s="85"/>
      <c r="G56" s="57"/>
      <c r="H56" s="57"/>
      <c r="I56" s="57"/>
    </row>
    <row r="57" spans="1:9" ht="12.75" customHeight="1">
      <c r="A57" s="85"/>
      <c r="B57" s="85"/>
      <c r="D57" s="85"/>
      <c r="G57" s="57"/>
      <c r="H57" s="57"/>
      <c r="I57" s="57"/>
    </row>
    <row r="58" spans="1:9" ht="12.75" customHeight="1">
      <c r="A58" s="85"/>
      <c r="B58" s="85"/>
      <c r="D58" s="85"/>
      <c r="G58" s="57"/>
      <c r="H58" s="57"/>
      <c r="I58" s="57"/>
    </row>
    <row r="59" spans="1:9" ht="12.75" customHeight="1">
      <c r="A59" s="85"/>
      <c r="B59" s="85"/>
      <c r="D59" s="85"/>
      <c r="G59" s="57"/>
      <c r="H59" s="57"/>
      <c r="I59" s="57"/>
    </row>
    <row r="60" spans="1:9" ht="12.75" customHeight="1">
      <c r="A60" s="85"/>
      <c r="B60" s="85"/>
      <c r="D60" s="85"/>
      <c r="G60" s="57"/>
      <c r="H60" s="57"/>
      <c r="I60" s="57"/>
    </row>
    <row r="61" spans="1:9" ht="12.75" customHeight="1">
      <c r="A61" s="85"/>
      <c r="B61" s="85"/>
      <c r="D61" s="85"/>
      <c r="G61" s="57"/>
      <c r="H61" s="57"/>
      <c r="I61" s="57"/>
    </row>
    <row r="62" spans="1:9" ht="12.75" customHeight="1">
      <c r="A62" s="85"/>
      <c r="B62" s="85"/>
      <c r="D62" s="85"/>
      <c r="G62" s="57"/>
      <c r="H62" s="57"/>
      <c r="I62" s="57"/>
    </row>
    <row r="63" spans="1:9" ht="12.75" customHeight="1">
      <c r="A63" s="85"/>
      <c r="B63" s="85"/>
      <c r="D63" s="85"/>
      <c r="G63" s="57"/>
      <c r="H63" s="57"/>
      <c r="I63" s="57"/>
    </row>
    <row r="64" spans="1:9" ht="12.75" customHeight="1">
      <c r="A64" s="85"/>
      <c r="B64" s="85"/>
      <c r="D64" s="85"/>
      <c r="G64" s="57"/>
      <c r="H64" s="57"/>
      <c r="I64" s="57"/>
    </row>
    <row r="65" spans="1:9" ht="12.75" customHeight="1">
      <c r="A65" s="85"/>
      <c r="B65" s="85"/>
      <c r="D65" s="85"/>
      <c r="G65" s="57"/>
      <c r="H65" s="57"/>
      <c r="I65" s="57"/>
    </row>
    <row r="66" spans="1:9" ht="12.75" customHeight="1">
      <c r="A66" s="85"/>
      <c r="B66" s="85"/>
      <c r="D66" s="85"/>
      <c r="G66" s="57"/>
      <c r="H66" s="57"/>
      <c r="I66" s="57"/>
    </row>
    <row r="67" spans="1:9" ht="12.75" customHeight="1">
      <c r="A67" s="85"/>
      <c r="B67" s="85"/>
      <c r="D67" s="85"/>
      <c r="G67" s="57"/>
      <c r="H67" s="57"/>
      <c r="I67" s="57"/>
    </row>
    <row r="68" spans="1:9" ht="12.75" customHeight="1">
      <c r="A68" s="85"/>
      <c r="B68" s="85"/>
      <c r="D68" s="85"/>
      <c r="G68" s="57"/>
      <c r="H68" s="57"/>
      <c r="I68" s="57"/>
    </row>
    <row r="69" spans="1:9" ht="12.75" customHeight="1">
      <c r="A69" s="85"/>
      <c r="B69" s="85"/>
      <c r="D69" s="85"/>
      <c r="G69" s="57"/>
      <c r="H69" s="57"/>
      <c r="I69" s="57"/>
    </row>
    <row r="70" spans="1:9" ht="12.75" customHeight="1">
      <c r="A70" s="85"/>
      <c r="B70" s="85"/>
      <c r="D70" s="85"/>
      <c r="G70" s="57"/>
      <c r="H70" s="57"/>
      <c r="I70" s="57"/>
    </row>
    <row r="71" spans="1:9" ht="12.75" customHeight="1">
      <c r="A71" s="85"/>
      <c r="B71" s="85"/>
      <c r="D71" s="85"/>
      <c r="G71" s="57"/>
      <c r="H71" s="57"/>
      <c r="I71" s="57"/>
    </row>
    <row r="72" spans="1:9" ht="12.75" customHeight="1">
      <c r="A72" s="85"/>
      <c r="B72" s="85"/>
      <c r="D72" s="85"/>
      <c r="G72" s="57"/>
      <c r="H72" s="57"/>
      <c r="I72" s="57"/>
    </row>
    <row r="73" spans="1:9" ht="12.75" customHeight="1">
      <c r="A73" s="85"/>
      <c r="B73" s="85"/>
      <c r="D73" s="85"/>
      <c r="G73" s="57"/>
      <c r="H73" s="57"/>
      <c r="I73" s="57"/>
    </row>
    <row r="74" spans="1:9" ht="12.75" customHeight="1">
      <c r="A74" s="85"/>
      <c r="B74" s="85"/>
      <c r="D74" s="85"/>
      <c r="G74" s="57"/>
      <c r="H74" s="57"/>
      <c r="I74" s="57"/>
    </row>
    <row r="75" spans="1:9" ht="12.75" customHeight="1">
      <c r="A75" s="85"/>
      <c r="B75" s="85"/>
      <c r="D75" s="85"/>
      <c r="G75" s="57"/>
      <c r="H75" s="57"/>
      <c r="I75" s="57"/>
    </row>
    <row r="76" spans="1:9" ht="12.75" customHeight="1">
      <c r="A76" s="85"/>
      <c r="B76" s="85"/>
      <c r="D76" s="85"/>
      <c r="G76" s="57"/>
      <c r="H76" s="57"/>
      <c r="I76" s="57"/>
    </row>
    <row r="77" spans="1:9" ht="12.75" customHeight="1">
      <c r="A77" s="85"/>
      <c r="B77" s="85"/>
      <c r="D77" s="85"/>
      <c r="G77" s="57"/>
      <c r="H77" s="57"/>
      <c r="I77" s="57"/>
    </row>
    <row r="78" spans="1:9" ht="12.75" customHeight="1">
      <c r="A78" s="85"/>
      <c r="B78" s="85"/>
      <c r="D78" s="85"/>
      <c r="G78" s="57"/>
      <c r="H78" s="57"/>
      <c r="I78" s="57"/>
    </row>
    <row r="79" spans="1:9" ht="12.75" customHeight="1">
      <c r="A79" s="85"/>
      <c r="B79" s="85"/>
      <c r="D79" s="85"/>
      <c r="G79" s="57"/>
      <c r="H79" s="57"/>
      <c r="I79" s="57"/>
    </row>
    <row r="80" spans="1:9" ht="12.75" customHeight="1">
      <c r="A80" s="85"/>
      <c r="B80" s="85"/>
      <c r="D80" s="85"/>
      <c r="G80" s="57"/>
      <c r="H80" s="57"/>
      <c r="I80" s="57"/>
    </row>
    <row r="81" spans="1:9" ht="12.75" customHeight="1">
      <c r="A81" s="85"/>
      <c r="B81" s="85"/>
      <c r="D81" s="85"/>
      <c r="G81" s="57"/>
      <c r="H81" s="57"/>
      <c r="I81" s="57"/>
    </row>
    <row r="82" spans="1:9" ht="12.75" customHeight="1">
      <c r="A82" s="85"/>
      <c r="B82" s="85"/>
      <c r="D82" s="85"/>
      <c r="G82" s="57"/>
      <c r="H82" s="57"/>
      <c r="I82" s="57"/>
    </row>
    <row r="83" spans="1:9" ht="12.75" customHeight="1">
      <c r="A83" s="85"/>
      <c r="B83" s="85"/>
      <c r="D83" s="85"/>
      <c r="G83" s="57"/>
      <c r="H83" s="57"/>
      <c r="I83" s="57"/>
    </row>
    <row r="84" spans="1:9" ht="12.75" customHeight="1">
      <c r="A84" s="85"/>
      <c r="B84" s="85"/>
      <c r="D84" s="85"/>
      <c r="G84" s="57"/>
      <c r="H84" s="57"/>
      <c r="I84" s="57"/>
    </row>
    <row r="85" spans="1:9" ht="12.75" customHeight="1">
      <c r="A85" s="85"/>
      <c r="B85" s="85"/>
      <c r="D85" s="85"/>
      <c r="G85" s="57"/>
      <c r="H85" s="57"/>
      <c r="I85" s="57"/>
    </row>
    <row r="86" spans="1:9" ht="12.75" customHeight="1">
      <c r="A86" s="85"/>
      <c r="B86" s="85"/>
      <c r="D86" s="85"/>
      <c r="G86" s="57"/>
      <c r="H86" s="57"/>
      <c r="I86" s="57"/>
    </row>
    <row r="87" spans="1:9" ht="12.75" customHeight="1">
      <c r="A87" s="85"/>
      <c r="B87" s="85"/>
      <c r="D87" s="85"/>
      <c r="G87" s="57"/>
      <c r="H87" s="57"/>
      <c r="I87" s="57"/>
    </row>
    <row r="88" spans="1:9" ht="12.75" customHeight="1">
      <c r="A88" s="85"/>
      <c r="B88" s="85"/>
      <c r="D88" s="85"/>
      <c r="G88" s="57"/>
      <c r="H88" s="57"/>
      <c r="I88" s="57"/>
    </row>
    <row r="89" spans="1:9" ht="12.75" customHeight="1">
      <c r="A89" s="85"/>
      <c r="B89" s="85"/>
      <c r="D89" s="85"/>
      <c r="G89" s="57"/>
      <c r="H89" s="57"/>
      <c r="I89" s="57"/>
    </row>
    <row r="90" spans="1:9" ht="12.75" customHeight="1">
      <c r="A90" s="85"/>
      <c r="B90" s="85"/>
      <c r="D90" s="85"/>
      <c r="G90" s="57"/>
      <c r="H90" s="57"/>
      <c r="I90" s="57"/>
    </row>
    <row r="91" spans="1:9" ht="12.75" customHeight="1">
      <c r="A91" s="85"/>
      <c r="B91" s="85"/>
      <c r="D91" s="85"/>
      <c r="G91" s="57"/>
      <c r="H91" s="57"/>
      <c r="I91" s="57"/>
    </row>
    <row r="92" spans="1:9" ht="12.75" customHeight="1">
      <c r="A92" s="85"/>
      <c r="B92" s="85"/>
      <c r="D92" s="85"/>
      <c r="G92" s="57"/>
      <c r="H92" s="57"/>
      <c r="I92" s="57"/>
    </row>
    <row r="93" spans="1:9" ht="12.75" customHeight="1">
      <c r="A93" s="85"/>
      <c r="B93" s="85"/>
      <c r="D93" s="85"/>
      <c r="G93" s="57"/>
      <c r="H93" s="57"/>
      <c r="I93" s="57"/>
    </row>
    <row r="94" spans="1:9" ht="12.75" customHeight="1">
      <c r="A94" s="85"/>
      <c r="B94" s="85"/>
      <c r="D94" s="85"/>
      <c r="G94" s="57"/>
      <c r="H94" s="57"/>
      <c r="I94" s="57"/>
    </row>
    <row r="95" spans="1:9" ht="12.75" customHeight="1">
      <c r="A95" s="85"/>
      <c r="B95" s="85"/>
      <c r="D95" s="85"/>
      <c r="G95" s="57"/>
      <c r="H95" s="57"/>
      <c r="I95" s="57"/>
    </row>
    <row r="96" spans="1:9" ht="12.75" customHeight="1">
      <c r="A96" s="85"/>
      <c r="B96" s="85"/>
      <c r="D96" s="85"/>
      <c r="G96" s="57"/>
      <c r="H96" s="57"/>
      <c r="I96" s="57"/>
    </row>
    <row r="97" spans="1:9" ht="12.75" customHeight="1">
      <c r="A97" s="85"/>
      <c r="B97" s="85"/>
      <c r="D97" s="85"/>
      <c r="G97" s="57"/>
      <c r="H97" s="57"/>
      <c r="I97" s="57"/>
    </row>
    <row r="98" spans="1:9" ht="12.75" customHeight="1">
      <c r="A98" s="85"/>
      <c r="B98" s="85"/>
      <c r="D98" s="85"/>
      <c r="G98" s="57"/>
      <c r="H98" s="57"/>
      <c r="I98" s="57"/>
    </row>
    <row r="99" spans="1:9" ht="12.75" customHeight="1">
      <c r="A99" s="85"/>
      <c r="B99" s="85"/>
      <c r="D99" s="85"/>
      <c r="G99" s="57"/>
      <c r="H99" s="57"/>
      <c r="I99" s="57"/>
    </row>
    <row r="100" spans="1:9" ht="12.75" customHeight="1">
      <c r="A100" s="85"/>
      <c r="B100" s="85"/>
      <c r="D100" s="85"/>
      <c r="G100" s="57"/>
      <c r="H100" s="57"/>
      <c r="I100" s="57"/>
    </row>
    <row r="101" spans="1:9" ht="12.75" customHeight="1">
      <c r="A101" s="85"/>
      <c r="B101" s="85"/>
      <c r="D101" s="85"/>
      <c r="G101" s="57"/>
      <c r="H101" s="57"/>
      <c r="I101" s="57"/>
    </row>
    <row r="102" spans="1:9" ht="12.75" customHeight="1">
      <c r="A102" s="85"/>
      <c r="B102" s="85"/>
      <c r="D102" s="85"/>
      <c r="G102" s="57"/>
      <c r="H102" s="57"/>
      <c r="I102" s="57"/>
    </row>
    <row r="103" spans="1:9" ht="12.75" customHeight="1">
      <c r="A103" s="85"/>
      <c r="B103" s="85"/>
      <c r="D103" s="85"/>
      <c r="G103" s="57"/>
      <c r="H103" s="57"/>
      <c r="I103" s="57"/>
    </row>
    <row r="104" spans="1:9" ht="12.75" customHeight="1">
      <c r="A104" s="85"/>
      <c r="B104" s="85"/>
      <c r="D104" s="85"/>
      <c r="G104" s="57"/>
      <c r="H104" s="57"/>
      <c r="I104" s="57"/>
    </row>
    <row r="105" spans="1:9" ht="12.75" customHeight="1">
      <c r="A105" s="85"/>
      <c r="B105" s="85"/>
      <c r="D105" s="85"/>
      <c r="G105" s="57"/>
      <c r="H105" s="57"/>
      <c r="I105" s="57"/>
    </row>
    <row r="106" spans="1:9" ht="12.75" customHeight="1">
      <c r="A106" s="85"/>
      <c r="B106" s="85"/>
      <c r="D106" s="85"/>
      <c r="G106" s="57"/>
      <c r="H106" s="57"/>
      <c r="I106" s="57"/>
    </row>
    <row r="107" spans="1:9" ht="12.75" customHeight="1">
      <c r="A107" s="85"/>
      <c r="B107" s="85"/>
      <c r="D107" s="85"/>
      <c r="G107" s="57"/>
      <c r="H107" s="57"/>
      <c r="I107" s="57"/>
    </row>
    <row r="108" spans="1:9" ht="12.75" customHeight="1">
      <c r="A108" s="85"/>
      <c r="B108" s="85"/>
      <c r="D108" s="85"/>
      <c r="G108" s="57"/>
      <c r="H108" s="57"/>
      <c r="I108" s="57"/>
    </row>
    <row r="109" spans="1:9" ht="12.75" customHeight="1">
      <c r="A109" s="85"/>
      <c r="B109" s="85"/>
      <c r="D109" s="85"/>
      <c r="G109" s="57"/>
      <c r="H109" s="57"/>
      <c r="I109" s="57"/>
    </row>
    <row r="110" spans="1:9" ht="12.75" customHeight="1">
      <c r="A110" s="85"/>
      <c r="B110" s="85"/>
      <c r="D110" s="85"/>
      <c r="G110" s="57"/>
      <c r="H110" s="57"/>
      <c r="I110" s="57"/>
    </row>
    <row r="111" spans="1:9" ht="12.75" customHeight="1">
      <c r="A111" s="85"/>
      <c r="B111" s="85"/>
      <c r="D111" s="85"/>
      <c r="G111" s="57"/>
      <c r="H111" s="57"/>
      <c r="I111" s="57"/>
    </row>
    <row r="112" spans="1:9" ht="12.75" customHeight="1">
      <c r="A112" s="85"/>
      <c r="B112" s="85"/>
      <c r="D112" s="85"/>
      <c r="G112" s="57"/>
      <c r="H112" s="57"/>
      <c r="I112" s="57"/>
    </row>
    <row r="113" spans="1:9" ht="12.75" customHeight="1">
      <c r="A113" s="85"/>
      <c r="B113" s="85"/>
      <c r="D113" s="85"/>
      <c r="G113" s="57"/>
      <c r="H113" s="57"/>
      <c r="I113" s="57"/>
    </row>
    <row r="114" spans="1:9" ht="12.75" customHeight="1">
      <c r="A114" s="85"/>
      <c r="B114" s="85"/>
      <c r="D114" s="85"/>
      <c r="G114" s="57"/>
      <c r="H114" s="57"/>
      <c r="I114" s="57"/>
    </row>
    <row r="115" spans="1:9" ht="12.75" customHeight="1">
      <c r="A115" s="85"/>
      <c r="B115" s="85"/>
      <c r="D115" s="85"/>
      <c r="G115" s="57"/>
      <c r="H115" s="57"/>
      <c r="I115" s="57"/>
    </row>
    <row r="116" spans="1:9" ht="12.75" customHeight="1">
      <c r="A116" s="85"/>
      <c r="B116" s="85"/>
      <c r="D116" s="85"/>
      <c r="G116" s="57"/>
      <c r="H116" s="57"/>
      <c r="I116" s="57"/>
    </row>
    <row r="117" spans="1:9" ht="12.75" customHeight="1">
      <c r="A117" s="85"/>
      <c r="B117" s="85"/>
      <c r="D117" s="85"/>
      <c r="G117" s="57"/>
      <c r="H117" s="57"/>
      <c r="I117" s="57"/>
    </row>
    <row r="118" spans="1:9" ht="12.75" customHeight="1">
      <c r="A118" s="85"/>
      <c r="B118" s="85"/>
      <c r="D118" s="85"/>
      <c r="G118" s="57"/>
      <c r="H118" s="57"/>
      <c r="I118" s="57"/>
    </row>
    <row r="119" spans="1:9" ht="12.75" customHeight="1">
      <c r="A119" s="85"/>
      <c r="B119" s="85"/>
      <c r="D119" s="85"/>
      <c r="G119" s="57"/>
      <c r="H119" s="57"/>
      <c r="I119" s="57"/>
    </row>
    <row r="120" spans="1:9" ht="12.75" customHeight="1">
      <c r="A120" s="85"/>
      <c r="B120" s="85"/>
      <c r="D120" s="85"/>
      <c r="G120" s="57"/>
      <c r="H120" s="57"/>
      <c r="I120" s="57"/>
    </row>
    <row r="121" spans="1:9" ht="12.75" customHeight="1">
      <c r="A121" s="85"/>
      <c r="B121" s="85"/>
      <c r="D121" s="85"/>
      <c r="G121" s="57"/>
      <c r="H121" s="57"/>
      <c r="I121" s="57"/>
    </row>
    <row r="122" spans="1:9" ht="12.75" customHeight="1">
      <c r="A122" s="85"/>
      <c r="B122" s="85"/>
      <c r="D122" s="85"/>
      <c r="G122" s="57"/>
      <c r="H122" s="57"/>
      <c r="I122" s="57"/>
    </row>
    <row r="123" spans="1:9" ht="12.75" customHeight="1">
      <c r="A123" s="85"/>
      <c r="B123" s="85"/>
      <c r="D123" s="85"/>
      <c r="G123" s="57"/>
      <c r="H123" s="57"/>
      <c r="I123" s="57"/>
    </row>
    <row r="124" spans="1:9" ht="12.75" customHeight="1">
      <c r="A124" s="85"/>
      <c r="B124" s="85"/>
      <c r="D124" s="85"/>
      <c r="G124" s="57"/>
      <c r="H124" s="57"/>
      <c r="I124" s="57"/>
    </row>
    <row r="125" spans="1:9" ht="12.75" customHeight="1">
      <c r="A125" s="85"/>
      <c r="B125" s="85"/>
      <c r="D125" s="85"/>
      <c r="G125" s="57"/>
      <c r="H125" s="57"/>
      <c r="I125" s="57"/>
    </row>
    <row r="126" spans="1:9" ht="12.75" customHeight="1">
      <c r="A126" s="85"/>
      <c r="B126" s="85"/>
      <c r="D126" s="85"/>
      <c r="G126" s="57"/>
      <c r="H126" s="57"/>
      <c r="I126" s="57"/>
    </row>
    <row r="127" spans="1:9" ht="12.75" customHeight="1">
      <c r="A127" s="85"/>
      <c r="B127" s="85"/>
      <c r="D127" s="85"/>
      <c r="G127" s="57"/>
      <c r="H127" s="57"/>
      <c r="I127" s="57"/>
    </row>
    <row r="128" spans="1:9" ht="12.75" customHeight="1">
      <c r="A128" s="85"/>
      <c r="B128" s="85"/>
      <c r="D128" s="85"/>
      <c r="G128" s="57"/>
      <c r="H128" s="57"/>
      <c r="I128" s="57"/>
    </row>
    <row r="129" spans="1:9" ht="12.75" customHeight="1">
      <c r="A129" s="85"/>
      <c r="B129" s="85"/>
      <c r="D129" s="85"/>
      <c r="G129" s="57"/>
      <c r="H129" s="57"/>
      <c r="I129" s="57"/>
    </row>
    <row r="130" spans="1:9" ht="12.75" customHeight="1">
      <c r="A130" s="85"/>
      <c r="B130" s="85"/>
      <c r="D130" s="85"/>
      <c r="G130" s="57"/>
      <c r="H130" s="57"/>
      <c r="I130" s="57"/>
    </row>
    <row r="131" spans="1:9" ht="12.75" customHeight="1">
      <c r="A131" s="85"/>
      <c r="B131" s="85"/>
      <c r="D131" s="85"/>
      <c r="G131" s="57"/>
      <c r="H131" s="57"/>
      <c r="I131" s="57"/>
    </row>
    <row r="132" spans="1:9" ht="12.75" customHeight="1">
      <c r="A132" s="85"/>
      <c r="B132" s="85"/>
      <c r="D132" s="85"/>
      <c r="G132" s="57"/>
      <c r="H132" s="57"/>
      <c r="I132" s="57"/>
    </row>
    <row r="133" spans="1:9" ht="12.75" customHeight="1">
      <c r="A133" s="85"/>
      <c r="B133" s="85"/>
      <c r="D133" s="85"/>
      <c r="G133" s="57"/>
      <c r="H133" s="57"/>
      <c r="I133" s="57"/>
    </row>
    <row r="134" spans="1:9" ht="12.75" customHeight="1">
      <c r="A134" s="85"/>
      <c r="B134" s="85"/>
      <c r="D134" s="85"/>
      <c r="G134" s="57"/>
      <c r="H134" s="57"/>
      <c r="I134" s="57"/>
    </row>
    <row r="135" spans="1:9" ht="12.75" customHeight="1">
      <c r="A135" s="85"/>
      <c r="B135" s="85"/>
      <c r="D135" s="85"/>
      <c r="G135" s="57"/>
      <c r="H135" s="57"/>
      <c r="I135" s="57"/>
    </row>
    <row r="136" spans="1:9" ht="12.75" customHeight="1">
      <c r="A136" s="85"/>
      <c r="B136" s="85"/>
      <c r="D136" s="85"/>
      <c r="G136" s="57"/>
      <c r="H136" s="57"/>
      <c r="I136" s="57"/>
    </row>
    <row r="137" spans="1:9" ht="12.75" customHeight="1">
      <c r="A137" s="85"/>
      <c r="B137" s="85"/>
      <c r="D137" s="85"/>
      <c r="G137" s="57"/>
      <c r="H137" s="57"/>
      <c r="I137" s="57"/>
    </row>
    <row r="138" spans="1:9" ht="12.75" customHeight="1">
      <c r="A138" s="85"/>
      <c r="B138" s="85"/>
      <c r="D138" s="85"/>
      <c r="G138" s="57"/>
      <c r="H138" s="57"/>
      <c r="I138" s="57"/>
    </row>
    <row r="139" spans="1:9" ht="12.75" customHeight="1">
      <c r="A139" s="85"/>
      <c r="B139" s="85"/>
      <c r="D139" s="85"/>
      <c r="G139" s="57"/>
      <c r="H139" s="57"/>
      <c r="I139" s="57"/>
    </row>
    <row r="140" spans="1:9" ht="12.75" customHeight="1">
      <c r="A140" s="85"/>
      <c r="B140" s="85"/>
      <c r="D140" s="85"/>
      <c r="G140" s="57"/>
      <c r="H140" s="57"/>
      <c r="I140" s="57"/>
    </row>
    <row r="141" spans="1:9" ht="12.75" customHeight="1">
      <c r="A141" s="85"/>
      <c r="B141" s="85"/>
      <c r="D141" s="85"/>
      <c r="G141" s="57"/>
      <c r="H141" s="57"/>
      <c r="I141" s="57"/>
    </row>
    <row r="142" spans="1:9" ht="12.75" customHeight="1">
      <c r="A142" s="85"/>
      <c r="B142" s="85"/>
      <c r="D142" s="85"/>
      <c r="G142" s="57"/>
      <c r="H142" s="57"/>
      <c r="I142" s="57"/>
    </row>
    <row r="143" spans="1:9" ht="12.75" customHeight="1">
      <c r="A143" s="85"/>
      <c r="B143" s="85"/>
      <c r="D143" s="85"/>
      <c r="G143" s="57"/>
      <c r="H143" s="57"/>
      <c r="I143" s="57"/>
    </row>
    <row r="144" spans="1:9" ht="12.75" customHeight="1">
      <c r="A144" s="85"/>
      <c r="B144" s="85"/>
      <c r="D144" s="85"/>
      <c r="G144" s="57"/>
      <c r="H144" s="57"/>
      <c r="I144" s="57"/>
    </row>
    <row r="145" spans="1:9" ht="12.75" customHeight="1">
      <c r="A145" s="85"/>
      <c r="B145" s="85"/>
      <c r="D145" s="85"/>
      <c r="G145" s="57"/>
      <c r="H145" s="57"/>
      <c r="I145" s="57"/>
    </row>
    <row r="146" spans="1:9" ht="12.75" customHeight="1">
      <c r="A146" s="85"/>
      <c r="B146" s="85"/>
      <c r="D146" s="85"/>
      <c r="G146" s="57"/>
      <c r="H146" s="57"/>
      <c r="I146" s="57"/>
    </row>
    <row r="147" spans="1:9" ht="12.75" customHeight="1">
      <c r="A147" s="85"/>
      <c r="B147" s="85"/>
      <c r="D147" s="85"/>
      <c r="G147" s="57"/>
      <c r="H147" s="57"/>
      <c r="I147" s="57"/>
    </row>
    <row r="148" spans="1:9" ht="12.75" customHeight="1">
      <c r="A148" s="85"/>
      <c r="B148" s="85"/>
      <c r="D148" s="85"/>
      <c r="G148" s="57"/>
      <c r="H148" s="57"/>
      <c r="I148" s="57"/>
    </row>
    <row r="149" spans="1:9" ht="12.75" customHeight="1">
      <c r="A149" s="85"/>
      <c r="B149" s="85"/>
      <c r="D149" s="85"/>
      <c r="G149" s="57"/>
      <c r="H149" s="57"/>
      <c r="I149" s="57"/>
    </row>
    <row r="150" spans="1:9" ht="12.75" customHeight="1">
      <c r="A150" s="85"/>
      <c r="B150" s="85"/>
      <c r="D150" s="85"/>
      <c r="G150" s="57"/>
      <c r="H150" s="57"/>
      <c r="I150" s="57"/>
    </row>
    <row r="151" spans="1:9" ht="12.75" customHeight="1">
      <c r="A151" s="85"/>
      <c r="B151" s="85"/>
      <c r="D151" s="85"/>
      <c r="G151" s="57"/>
      <c r="H151" s="57"/>
      <c r="I151" s="57"/>
    </row>
    <row r="152" spans="1:9" ht="12.75" customHeight="1">
      <c r="A152" s="85"/>
      <c r="B152" s="85"/>
      <c r="D152" s="85"/>
      <c r="G152" s="57"/>
      <c r="H152" s="57"/>
      <c r="I152" s="57"/>
    </row>
    <row r="153" spans="1:9" ht="12.75" customHeight="1">
      <c r="A153" s="85"/>
      <c r="B153" s="85"/>
      <c r="D153" s="85"/>
      <c r="G153" s="57"/>
      <c r="H153" s="57"/>
      <c r="I153" s="57"/>
    </row>
    <row r="154" spans="1:9" ht="12.75" customHeight="1">
      <c r="A154" s="85"/>
      <c r="B154" s="85"/>
      <c r="D154" s="85"/>
      <c r="G154" s="57"/>
      <c r="H154" s="57"/>
      <c r="I154" s="57"/>
    </row>
    <row r="155" spans="1:9" ht="12.75" customHeight="1">
      <c r="A155" s="85"/>
      <c r="B155" s="85"/>
      <c r="D155" s="85"/>
      <c r="G155" s="57"/>
      <c r="H155" s="57"/>
      <c r="I155" s="57"/>
    </row>
    <row r="156" spans="1:9" ht="12.75" customHeight="1">
      <c r="A156" s="85"/>
      <c r="B156" s="85"/>
      <c r="D156" s="85"/>
      <c r="G156" s="57"/>
      <c r="H156" s="57"/>
      <c r="I156" s="57"/>
    </row>
    <row r="157" spans="1:9" ht="12.75" customHeight="1">
      <c r="A157" s="85"/>
      <c r="B157" s="85"/>
      <c r="D157" s="85"/>
      <c r="G157" s="57"/>
      <c r="H157" s="57"/>
      <c r="I157" s="57"/>
    </row>
    <row r="158" spans="1:9" ht="12.75" customHeight="1">
      <c r="A158" s="85"/>
      <c r="B158" s="85"/>
      <c r="D158" s="85"/>
      <c r="G158" s="57"/>
      <c r="H158" s="57"/>
      <c r="I158" s="57"/>
    </row>
    <row r="159" spans="1:9" ht="12.75" customHeight="1">
      <c r="A159" s="85"/>
      <c r="B159" s="85"/>
      <c r="D159" s="85"/>
      <c r="G159" s="57"/>
      <c r="H159" s="57"/>
      <c r="I159" s="57"/>
    </row>
    <row r="160" spans="1:9" ht="12.75" customHeight="1">
      <c r="A160" s="85"/>
      <c r="B160" s="85"/>
      <c r="D160" s="85"/>
      <c r="G160" s="57"/>
      <c r="H160" s="57"/>
      <c r="I160" s="57"/>
    </row>
    <row r="161" spans="1:9" ht="12.75" customHeight="1">
      <c r="A161" s="85"/>
      <c r="B161" s="85"/>
      <c r="D161" s="85"/>
      <c r="G161" s="57"/>
      <c r="H161" s="57"/>
      <c r="I161" s="57"/>
    </row>
    <row r="162" spans="1:9" ht="12.75" customHeight="1">
      <c r="A162" s="85"/>
      <c r="B162" s="85"/>
      <c r="D162" s="85"/>
      <c r="G162" s="57"/>
      <c r="H162" s="57"/>
      <c r="I162" s="57"/>
    </row>
    <row r="163" spans="1:9" ht="12.75" customHeight="1">
      <c r="A163" s="85"/>
      <c r="B163" s="85"/>
      <c r="D163" s="85"/>
      <c r="G163" s="57"/>
      <c r="H163" s="57"/>
      <c r="I163" s="57"/>
    </row>
    <row r="164" spans="1:9" ht="12.75" customHeight="1">
      <c r="A164" s="85"/>
      <c r="B164" s="85"/>
      <c r="D164" s="85"/>
      <c r="G164" s="57"/>
      <c r="H164" s="57"/>
      <c r="I164" s="57"/>
    </row>
    <row r="165" spans="1:9" ht="12.75" customHeight="1">
      <c r="A165" s="85"/>
      <c r="B165" s="85"/>
      <c r="D165" s="85"/>
      <c r="G165" s="57"/>
      <c r="H165" s="57"/>
      <c r="I165" s="57"/>
    </row>
    <row r="166" spans="1:9" ht="12.75" customHeight="1">
      <c r="A166" s="85"/>
      <c r="B166" s="85"/>
      <c r="D166" s="85"/>
      <c r="G166" s="57"/>
      <c r="H166" s="57"/>
      <c r="I166" s="57"/>
    </row>
    <row r="167" spans="1:9" ht="12.75" customHeight="1">
      <c r="A167" s="85"/>
      <c r="B167" s="85"/>
      <c r="D167" s="85"/>
      <c r="G167" s="57"/>
      <c r="H167" s="57"/>
      <c r="I167" s="57"/>
    </row>
    <row r="168" spans="1:9" ht="12.75" customHeight="1">
      <c r="A168" s="85"/>
      <c r="B168" s="85"/>
      <c r="D168" s="85"/>
      <c r="G168" s="57"/>
      <c r="H168" s="57"/>
      <c r="I168" s="57"/>
    </row>
    <row r="169" spans="1:9" ht="12.75" customHeight="1">
      <c r="A169" s="85"/>
      <c r="B169" s="85"/>
      <c r="D169" s="85"/>
      <c r="G169" s="57"/>
      <c r="H169" s="57"/>
      <c r="I169" s="57"/>
    </row>
    <row r="170" spans="1:9" ht="12.75" customHeight="1">
      <c r="A170" s="85"/>
      <c r="B170" s="85"/>
      <c r="D170" s="85"/>
      <c r="G170" s="57"/>
      <c r="H170" s="57"/>
      <c r="I170" s="57"/>
    </row>
    <row r="171" spans="1:9" ht="12.75" customHeight="1">
      <c r="A171" s="85"/>
      <c r="B171" s="85"/>
      <c r="D171" s="85"/>
      <c r="G171" s="57"/>
      <c r="H171" s="57"/>
      <c r="I171" s="57"/>
    </row>
    <row r="172" spans="1:9" ht="12.75" customHeight="1">
      <c r="A172" s="85"/>
      <c r="B172" s="85"/>
      <c r="D172" s="85"/>
      <c r="G172" s="57"/>
      <c r="H172" s="57"/>
      <c r="I172" s="57"/>
    </row>
    <row r="173" spans="1:9" ht="12.75" customHeight="1">
      <c r="A173" s="85"/>
      <c r="B173" s="85"/>
      <c r="D173" s="85"/>
      <c r="G173" s="57"/>
      <c r="H173" s="57"/>
      <c r="I173" s="57"/>
    </row>
    <row r="174" spans="1:9" ht="12.75" customHeight="1">
      <c r="A174" s="85"/>
      <c r="B174" s="85"/>
      <c r="D174" s="85"/>
      <c r="G174" s="57"/>
      <c r="H174" s="57"/>
      <c r="I174" s="57"/>
    </row>
    <row r="175" spans="1:9" ht="12.75" customHeight="1">
      <c r="A175" s="85"/>
      <c r="B175" s="85"/>
      <c r="D175" s="85"/>
      <c r="G175" s="57"/>
      <c r="H175" s="57"/>
      <c r="I175" s="57"/>
    </row>
    <row r="176" spans="1:9" ht="12.75" customHeight="1">
      <c r="A176" s="85"/>
      <c r="B176" s="85"/>
      <c r="D176" s="85"/>
      <c r="G176" s="57"/>
      <c r="H176" s="57"/>
      <c r="I176" s="57"/>
    </row>
    <row r="177" spans="1:9" ht="12.75" customHeight="1">
      <c r="A177" s="85"/>
      <c r="B177" s="85"/>
      <c r="D177" s="85"/>
      <c r="G177" s="57"/>
      <c r="H177" s="57"/>
      <c r="I177" s="57"/>
    </row>
    <row r="178" spans="1:9" ht="12.75" customHeight="1">
      <c r="A178" s="85"/>
      <c r="B178" s="85"/>
      <c r="D178" s="85"/>
      <c r="G178" s="57"/>
      <c r="H178" s="57"/>
      <c r="I178" s="57"/>
    </row>
    <row r="179" spans="1:9" ht="12.75" customHeight="1">
      <c r="A179" s="85"/>
      <c r="B179" s="85"/>
      <c r="D179" s="85"/>
      <c r="G179" s="57"/>
      <c r="H179" s="57"/>
      <c r="I179" s="57"/>
    </row>
    <row r="180" spans="1:9" ht="12.75" customHeight="1">
      <c r="A180" s="85"/>
      <c r="B180" s="85"/>
      <c r="D180" s="85"/>
      <c r="G180" s="57"/>
      <c r="H180" s="57"/>
      <c r="I180" s="57"/>
    </row>
    <row r="181" spans="1:9" ht="12.75" customHeight="1">
      <c r="A181" s="85"/>
      <c r="B181" s="85"/>
      <c r="D181" s="85"/>
      <c r="G181" s="57"/>
      <c r="H181" s="57"/>
      <c r="I181" s="57"/>
    </row>
    <row r="182" spans="1:9" ht="12.75" customHeight="1">
      <c r="A182" s="85"/>
      <c r="B182" s="85"/>
      <c r="D182" s="85"/>
      <c r="G182" s="57"/>
      <c r="H182" s="57"/>
      <c r="I182" s="57"/>
    </row>
    <row r="183" spans="1:9" ht="12.75" customHeight="1">
      <c r="A183" s="85"/>
      <c r="B183" s="85"/>
      <c r="D183" s="85"/>
      <c r="G183" s="57"/>
      <c r="H183" s="57"/>
      <c r="I183" s="57"/>
    </row>
    <row r="184" spans="1:9" ht="12.75" customHeight="1">
      <c r="A184" s="85"/>
      <c r="B184" s="85"/>
      <c r="D184" s="85"/>
      <c r="G184" s="57"/>
      <c r="H184" s="57"/>
      <c r="I184" s="57"/>
    </row>
    <row r="185" spans="1:9" ht="12.75" customHeight="1">
      <c r="A185" s="85"/>
      <c r="B185" s="85"/>
      <c r="D185" s="85"/>
      <c r="G185" s="57"/>
      <c r="H185" s="57"/>
      <c r="I185" s="57"/>
    </row>
    <row r="186" spans="1:9" ht="12.75" customHeight="1">
      <c r="A186" s="85"/>
      <c r="B186" s="85"/>
      <c r="D186" s="85"/>
      <c r="G186" s="57"/>
      <c r="H186" s="57"/>
      <c r="I186" s="57"/>
    </row>
    <row r="187" spans="1:9" ht="12.75" customHeight="1">
      <c r="A187" s="85"/>
      <c r="B187" s="85"/>
      <c r="D187" s="85"/>
      <c r="G187" s="57"/>
      <c r="H187" s="57"/>
      <c r="I187" s="57"/>
    </row>
    <row r="188" spans="1:9" ht="12.75" customHeight="1">
      <c r="A188" s="85"/>
      <c r="B188" s="85"/>
      <c r="D188" s="85"/>
      <c r="G188" s="57"/>
      <c r="H188" s="57"/>
      <c r="I188" s="57"/>
    </row>
    <row r="189" spans="1:9" ht="12.75" customHeight="1">
      <c r="A189" s="85"/>
      <c r="B189" s="85"/>
      <c r="D189" s="85"/>
      <c r="G189" s="57"/>
      <c r="H189" s="57"/>
      <c r="I189" s="57"/>
    </row>
    <row r="190" spans="1:9" ht="12.75" customHeight="1">
      <c r="A190" s="85"/>
      <c r="B190" s="85"/>
      <c r="D190" s="85"/>
      <c r="G190" s="57"/>
      <c r="H190" s="57"/>
      <c r="I190" s="57"/>
    </row>
    <row r="191" spans="1:9" ht="12.75" customHeight="1">
      <c r="A191" s="85"/>
      <c r="B191" s="85"/>
      <c r="D191" s="85"/>
      <c r="G191" s="57"/>
      <c r="H191" s="57"/>
      <c r="I191" s="57"/>
    </row>
    <row r="192" spans="1:9" ht="12.75" customHeight="1">
      <c r="A192" s="85"/>
      <c r="B192" s="85"/>
      <c r="D192" s="85"/>
      <c r="G192" s="57"/>
      <c r="H192" s="57"/>
      <c r="I192" s="57"/>
    </row>
    <row r="193" spans="1:9" ht="12.75" customHeight="1">
      <c r="A193" s="85"/>
      <c r="B193" s="85"/>
      <c r="D193" s="85"/>
      <c r="G193" s="57"/>
      <c r="H193" s="57"/>
      <c r="I193" s="57"/>
    </row>
    <row r="194" spans="1:9" ht="12.75" customHeight="1">
      <c r="A194" s="85"/>
      <c r="B194" s="85"/>
      <c r="D194" s="85"/>
      <c r="G194" s="57"/>
      <c r="H194" s="57"/>
      <c r="I194" s="57"/>
    </row>
    <row r="195" spans="1:9" ht="12.75" customHeight="1">
      <c r="A195" s="85"/>
      <c r="B195" s="85"/>
      <c r="D195" s="85"/>
      <c r="G195" s="57"/>
      <c r="H195" s="57"/>
      <c r="I195" s="57"/>
    </row>
    <row r="196" spans="1:9" ht="12.75" customHeight="1">
      <c r="A196" s="85"/>
      <c r="B196" s="85"/>
      <c r="D196" s="85"/>
      <c r="G196" s="57"/>
      <c r="H196" s="57"/>
      <c r="I196" s="57"/>
    </row>
    <row r="197" spans="1:9" ht="12.75" customHeight="1">
      <c r="A197" s="85"/>
      <c r="B197" s="85"/>
      <c r="D197" s="85"/>
      <c r="G197" s="57"/>
      <c r="H197" s="57"/>
      <c r="I197" s="57"/>
    </row>
    <row r="198" spans="1:9" ht="12.75" customHeight="1">
      <c r="A198" s="85"/>
      <c r="B198" s="85"/>
      <c r="D198" s="85"/>
      <c r="G198" s="57"/>
      <c r="H198" s="57"/>
      <c r="I198" s="57"/>
    </row>
    <row r="199" spans="1:9" ht="12.75" customHeight="1">
      <c r="A199" s="85"/>
      <c r="B199" s="85"/>
      <c r="D199" s="85"/>
      <c r="G199" s="57"/>
      <c r="H199" s="57"/>
      <c r="I199" s="57"/>
    </row>
    <row r="200" spans="1:9" ht="12.75" customHeight="1">
      <c r="A200" s="85"/>
      <c r="B200" s="85"/>
      <c r="D200" s="85"/>
      <c r="G200" s="57"/>
      <c r="H200" s="57"/>
      <c r="I200" s="57"/>
    </row>
    <row r="201" spans="1:9" ht="12.75" customHeight="1">
      <c r="A201" s="85"/>
      <c r="B201" s="85"/>
      <c r="D201" s="85"/>
      <c r="G201" s="57"/>
      <c r="H201" s="57"/>
      <c r="I201" s="57"/>
    </row>
    <row r="202" spans="1:9" ht="12.75" customHeight="1">
      <c r="A202" s="85"/>
      <c r="B202" s="85"/>
      <c r="D202" s="85"/>
      <c r="G202" s="57"/>
      <c r="H202" s="57"/>
      <c r="I202" s="57"/>
    </row>
    <row r="203" spans="1:9" ht="12.75" customHeight="1">
      <c r="A203" s="85"/>
      <c r="B203" s="85"/>
      <c r="D203" s="85"/>
      <c r="G203" s="57"/>
      <c r="H203" s="57"/>
      <c r="I203" s="57"/>
    </row>
    <row r="204" spans="1:9" ht="12.75" customHeight="1">
      <c r="A204" s="85"/>
      <c r="B204" s="85"/>
      <c r="D204" s="85"/>
      <c r="G204" s="57"/>
      <c r="H204" s="57"/>
      <c r="I204" s="57"/>
    </row>
    <row r="205" spans="1:9" ht="12.75" customHeight="1">
      <c r="A205" s="85"/>
      <c r="B205" s="85"/>
      <c r="D205" s="85"/>
      <c r="G205" s="57"/>
      <c r="H205" s="57"/>
      <c r="I205" s="57"/>
    </row>
    <row r="206" spans="1:9" ht="12.75" customHeight="1">
      <c r="A206" s="85"/>
      <c r="B206" s="85"/>
      <c r="D206" s="85"/>
      <c r="G206" s="57"/>
      <c r="H206" s="57"/>
      <c r="I206" s="57"/>
    </row>
    <row r="207" spans="1:9" ht="12.75" customHeight="1">
      <c r="A207" s="85"/>
      <c r="B207" s="85"/>
      <c r="D207" s="85"/>
      <c r="G207" s="57"/>
      <c r="H207" s="57"/>
      <c r="I207" s="57"/>
    </row>
    <row r="208" spans="1:9" ht="12.75" customHeight="1">
      <c r="A208" s="85"/>
      <c r="B208" s="85"/>
      <c r="D208" s="85"/>
      <c r="G208" s="57"/>
      <c r="H208" s="57"/>
      <c r="I208" s="57"/>
    </row>
    <row r="209" spans="1:9" ht="12.75" customHeight="1">
      <c r="A209" s="85"/>
      <c r="B209" s="85"/>
      <c r="D209" s="85"/>
      <c r="G209" s="57"/>
      <c r="H209" s="57"/>
      <c r="I209" s="57"/>
    </row>
    <row r="210" spans="1:9" ht="12.75" customHeight="1">
      <c r="A210" s="85"/>
      <c r="B210" s="85"/>
      <c r="D210" s="85"/>
      <c r="G210" s="57"/>
      <c r="H210" s="57"/>
      <c r="I210" s="57"/>
    </row>
    <row r="211" spans="1:9" ht="12.75" customHeight="1">
      <c r="A211" s="85"/>
      <c r="B211" s="85"/>
      <c r="D211" s="85"/>
      <c r="G211" s="57"/>
      <c r="H211" s="57"/>
      <c r="I211" s="57"/>
    </row>
    <row r="212" spans="1:9" ht="12.75" customHeight="1">
      <c r="A212" s="85"/>
      <c r="B212" s="85"/>
      <c r="D212" s="85"/>
      <c r="G212" s="57"/>
      <c r="H212" s="57"/>
      <c r="I212" s="57"/>
    </row>
    <row r="213" spans="1:9" ht="12.75" customHeight="1">
      <c r="A213" s="85"/>
      <c r="B213" s="85"/>
      <c r="D213" s="85"/>
      <c r="G213" s="57"/>
      <c r="H213" s="57"/>
      <c r="I213" s="57"/>
    </row>
    <row r="214" spans="1:9" ht="12.75" customHeight="1">
      <c r="A214" s="85"/>
      <c r="B214" s="85"/>
      <c r="D214" s="85"/>
      <c r="G214" s="57"/>
      <c r="H214" s="57"/>
      <c r="I214" s="57"/>
    </row>
    <row r="215" spans="1:9" ht="12.75" customHeight="1">
      <c r="A215" s="85"/>
      <c r="B215" s="85"/>
      <c r="D215" s="85"/>
      <c r="G215" s="57"/>
      <c r="H215" s="57"/>
      <c r="I215" s="57"/>
    </row>
    <row r="216" spans="1:9" ht="12.75" customHeight="1">
      <c r="A216" s="85"/>
      <c r="B216" s="85"/>
      <c r="D216" s="85"/>
      <c r="G216" s="57"/>
      <c r="H216" s="57"/>
      <c r="I216" s="57"/>
    </row>
    <row r="217" spans="1:9" ht="12.75" customHeight="1">
      <c r="A217" s="85"/>
      <c r="B217" s="85"/>
      <c r="D217" s="85"/>
      <c r="G217" s="57"/>
      <c r="H217" s="57"/>
      <c r="I217" s="57"/>
    </row>
    <row r="218" spans="1:9" ht="12.75" customHeight="1">
      <c r="A218" s="85"/>
      <c r="B218" s="85"/>
      <c r="D218" s="85"/>
      <c r="G218" s="57"/>
      <c r="H218" s="57"/>
      <c r="I218" s="57"/>
    </row>
    <row r="219" spans="1:9" ht="12.75" customHeight="1">
      <c r="A219" s="85"/>
      <c r="B219" s="85"/>
      <c r="D219" s="85"/>
      <c r="G219" s="57"/>
      <c r="H219" s="57"/>
      <c r="I219" s="57"/>
    </row>
    <row r="220" spans="1:9" ht="12.75" customHeight="1">
      <c r="A220" s="85"/>
      <c r="B220" s="85"/>
      <c r="D220" s="85"/>
      <c r="G220" s="57"/>
      <c r="H220" s="57"/>
      <c r="I220" s="57"/>
    </row>
    <row r="221" spans="1:9" ht="12.75" customHeight="1">
      <c r="A221" s="85"/>
      <c r="B221" s="85"/>
      <c r="D221" s="85"/>
      <c r="G221" s="57"/>
      <c r="H221" s="57"/>
      <c r="I221" s="57"/>
    </row>
    <row r="222" spans="1:9" ht="12.75" customHeight="1">
      <c r="A222" s="85"/>
      <c r="B222" s="85"/>
      <c r="D222" s="85"/>
      <c r="G222" s="57"/>
      <c r="H222" s="57"/>
      <c r="I222" s="57"/>
    </row>
    <row r="223" spans="1:9" ht="12.75" customHeight="1">
      <c r="A223" s="85"/>
      <c r="B223" s="85"/>
      <c r="D223" s="85"/>
      <c r="G223" s="57"/>
      <c r="H223" s="57"/>
      <c r="I223" s="57"/>
    </row>
    <row r="224" spans="1:9" ht="12.75" customHeight="1">
      <c r="A224" s="85"/>
      <c r="B224" s="85"/>
      <c r="D224" s="85"/>
      <c r="G224" s="57"/>
      <c r="H224" s="57"/>
      <c r="I224" s="57"/>
    </row>
    <row r="225" spans="1:9" ht="12.75" customHeight="1">
      <c r="A225" s="85"/>
      <c r="B225" s="85"/>
      <c r="D225" s="85"/>
      <c r="G225" s="57"/>
      <c r="H225" s="57"/>
      <c r="I225" s="57"/>
    </row>
    <row r="226" spans="1:9" ht="12.75" customHeight="1">
      <c r="A226" s="85"/>
      <c r="B226" s="85"/>
      <c r="D226" s="85"/>
      <c r="G226" s="57"/>
      <c r="H226" s="57"/>
      <c r="I226" s="57"/>
    </row>
    <row r="227" spans="1:9" ht="12.75" customHeight="1">
      <c r="A227" s="85"/>
      <c r="B227" s="85"/>
      <c r="D227" s="85"/>
      <c r="G227" s="57"/>
      <c r="H227" s="57"/>
      <c r="I227" s="57"/>
    </row>
    <row r="228" spans="1:9" ht="12.75" customHeight="1">
      <c r="A228" s="85"/>
      <c r="B228" s="85"/>
      <c r="D228" s="85"/>
      <c r="G228" s="57"/>
      <c r="H228" s="57"/>
      <c r="I228" s="57"/>
    </row>
    <row r="229" spans="1:9" ht="12.75" customHeight="1">
      <c r="A229" s="85"/>
      <c r="B229" s="85"/>
      <c r="D229" s="85"/>
      <c r="G229" s="57"/>
      <c r="H229" s="57"/>
      <c r="I229" s="57"/>
    </row>
    <row r="230" spans="1:9" ht="12.75" customHeight="1">
      <c r="A230" s="85"/>
      <c r="B230" s="85"/>
      <c r="D230" s="85"/>
      <c r="G230" s="57"/>
      <c r="H230" s="57"/>
      <c r="I230" s="57"/>
    </row>
    <row r="231" spans="1:9" ht="12.75" customHeight="1">
      <c r="A231" s="85"/>
      <c r="B231" s="85"/>
      <c r="D231" s="85"/>
      <c r="G231" s="57"/>
      <c r="H231" s="57"/>
      <c r="I231" s="57"/>
    </row>
    <row r="232" spans="1:9" ht="12.75" customHeight="1">
      <c r="A232" s="85"/>
      <c r="B232" s="85"/>
      <c r="D232" s="85"/>
      <c r="G232" s="57"/>
      <c r="H232" s="57"/>
      <c r="I232" s="57"/>
    </row>
    <row r="233" spans="1:9" ht="12.75" customHeight="1">
      <c r="A233" s="85"/>
      <c r="B233" s="85"/>
      <c r="D233" s="85"/>
      <c r="G233" s="57"/>
      <c r="H233" s="57"/>
      <c r="I233" s="57"/>
    </row>
    <row r="234" spans="1:9" ht="12.75" customHeight="1">
      <c r="A234" s="85"/>
      <c r="B234" s="85"/>
      <c r="D234" s="85"/>
      <c r="G234" s="57"/>
      <c r="H234" s="57"/>
      <c r="I234" s="57"/>
    </row>
    <row r="235" spans="1:9" ht="12.75" customHeight="1">
      <c r="A235" s="85"/>
      <c r="B235" s="85"/>
      <c r="D235" s="85"/>
      <c r="G235" s="57"/>
      <c r="H235" s="57"/>
      <c r="I235" s="57"/>
    </row>
    <row r="236" spans="1:9" ht="12.75" customHeight="1">
      <c r="A236" s="85"/>
      <c r="B236" s="85"/>
      <c r="D236" s="85"/>
      <c r="G236" s="57"/>
      <c r="H236" s="57"/>
      <c r="I236" s="57"/>
    </row>
    <row r="237" spans="1:9" ht="12.75" customHeight="1">
      <c r="A237" s="85"/>
      <c r="B237" s="85"/>
      <c r="D237" s="85"/>
      <c r="G237" s="57"/>
      <c r="H237" s="57"/>
      <c r="I237" s="57"/>
    </row>
    <row r="238" spans="1:9" ht="12.75" customHeight="1">
      <c r="A238" s="85"/>
      <c r="B238" s="85"/>
      <c r="D238" s="85"/>
      <c r="G238" s="57"/>
      <c r="H238" s="57"/>
      <c r="I238" s="57"/>
    </row>
    <row r="239" spans="1:9" ht="12.75" customHeight="1">
      <c r="A239" s="85"/>
      <c r="B239" s="85"/>
      <c r="D239" s="85"/>
      <c r="G239" s="57"/>
      <c r="H239" s="57"/>
      <c r="I239" s="57"/>
    </row>
    <row r="240" spans="1:9" ht="12.75" customHeight="1">
      <c r="A240" s="85"/>
      <c r="B240" s="85"/>
      <c r="D240" s="85"/>
      <c r="G240" s="57"/>
      <c r="H240" s="57"/>
      <c r="I240" s="57"/>
    </row>
    <row r="241" spans="1:9" ht="12.75" customHeight="1">
      <c r="A241" s="85"/>
      <c r="B241" s="85"/>
      <c r="D241" s="85"/>
      <c r="G241" s="57"/>
      <c r="H241" s="57"/>
      <c r="I241" s="57"/>
    </row>
    <row r="242" spans="1:9" ht="12.75" customHeight="1">
      <c r="A242" s="85"/>
      <c r="B242" s="85"/>
      <c r="D242" s="85"/>
      <c r="G242" s="57"/>
      <c r="H242" s="57"/>
      <c r="I242" s="57"/>
    </row>
    <row r="243" spans="1:9" ht="12.75" customHeight="1">
      <c r="A243" s="85"/>
      <c r="B243" s="85"/>
      <c r="D243" s="85"/>
      <c r="G243" s="57"/>
      <c r="H243" s="57"/>
      <c r="I243" s="57"/>
    </row>
    <row r="244" spans="1:9" ht="12.75" customHeight="1">
      <c r="A244" s="85"/>
      <c r="B244" s="85"/>
      <c r="D244" s="85"/>
      <c r="G244" s="57"/>
      <c r="H244" s="57"/>
      <c r="I244" s="57"/>
    </row>
    <row r="245" spans="1:9" ht="15.75" customHeight="1"/>
    <row r="246" spans="1:9" ht="15.75" customHeight="1"/>
    <row r="247" spans="1:9" ht="15.75" customHeight="1"/>
    <row r="248" spans="1:9" ht="15.75" customHeight="1"/>
    <row r="249" spans="1:9" ht="15.75" customHeight="1"/>
    <row r="250" spans="1:9" ht="15.75" customHeight="1"/>
    <row r="251" spans="1:9" ht="15.75" customHeight="1"/>
    <row r="252" spans="1:9" ht="15.75" customHeight="1"/>
    <row r="253" spans="1:9" ht="15.75" customHeight="1"/>
    <row r="254" spans="1:9" ht="15.75" customHeight="1"/>
    <row r="255" spans="1:9" ht="15.75" customHeight="1"/>
    <row r="256" spans="1: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KULK_DOFINANCOVÁNÍ</vt:lpstr>
      <vt:lpstr>List3</vt:lpstr>
      <vt:lpstr>KULK_DOFINANCOVÁNÍ!Oblast_tisku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Löfflerová Kamila</dc:creator>
  <cp:lastModifiedBy>Löfflerová Kamila</cp:lastModifiedBy>
  <dcterms:created xsi:type="dcterms:W3CDTF">2025-06-12T11:25:54Z</dcterms:created>
  <dcterms:modified xsi:type="dcterms:W3CDTF">2025-06-18T07:00:27Z</dcterms:modified>
</cp:coreProperties>
</file>