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ajlbc-my.sharepoint.com/personal/kamila_lofflerova_kraj-lbc_cz/Documents/2025/WEB/DOTACE/"/>
    </mc:Choice>
  </mc:AlternateContent>
  <xr:revisionPtr revIDLastSave="25" documentId="8_{7C60823D-8130-49BA-B853-4052FC701B29}" xr6:coauthVersionLast="47" xr6:coauthVersionMax="47" xr10:uidLastSave="{BB4635C5-E2D5-4136-B12A-8E4F436B3E4E}"/>
  <bookViews>
    <workbookView xWindow="-120" yWindow="-120" windowWidth="29040" windowHeight="15840" xr2:uid="{ECAA9E7B-C281-46AB-B5B7-164342BDC875}"/>
  </bookViews>
  <sheets>
    <sheet name="List1" sheetId="1" r:id="rId1"/>
  </sheets>
  <definedNames>
    <definedName name="_xlnm._FilterDatabase" localSheetId="0" hidden="1">List1!$A$6:$K$191</definedName>
    <definedName name="_xlnm.Print_Area" localSheetId="0">List1!$A$1:$L$191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7" i="1" l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I207" i="1"/>
  <c r="L196" i="1" l="1"/>
  <c r="G207" i="1"/>
  <c r="G209" i="1"/>
  <c r="H203" i="1"/>
  <c r="J214" i="1"/>
  <c r="K198" i="1"/>
  <c r="I197" i="1"/>
  <c r="I212" i="1"/>
  <c r="J208" i="1"/>
  <c r="J197" i="1"/>
  <c r="J210" i="1"/>
  <c r="I203" i="1"/>
  <c r="G202" i="1"/>
  <c r="H209" i="1"/>
  <c r="K213" i="1"/>
  <c r="K201" i="1"/>
  <c r="I204" i="1"/>
  <c r="J200" i="1"/>
  <c r="K214" i="1"/>
  <c r="K208" i="1"/>
  <c r="H205" i="1"/>
  <c r="K197" i="1"/>
  <c r="G199" i="1"/>
  <c r="K210" i="1"/>
  <c r="J203" i="1"/>
  <c r="J207" i="1"/>
  <c r="I209" i="1"/>
  <c r="G201" i="1"/>
  <c r="I210" i="1"/>
  <c r="I199" i="1"/>
  <c r="K207" i="1"/>
  <c r="K209" i="1"/>
  <c r="H206" i="1"/>
  <c r="J204" i="1"/>
  <c r="J205" i="1"/>
  <c r="H199" i="1"/>
  <c r="G197" i="1"/>
  <c r="K202" i="1"/>
  <c r="K203" i="1"/>
  <c r="H210" i="1"/>
  <c r="G205" i="1"/>
  <c r="J209" i="1"/>
  <c r="I202" i="1"/>
  <c r="H204" i="1"/>
  <c r="H201" i="1"/>
  <c r="I206" i="1"/>
  <c r="H202" i="1"/>
  <c r="I211" i="1"/>
  <c r="J206" i="1"/>
  <c r="J213" i="1"/>
  <c r="H211" i="1"/>
  <c r="I198" i="1"/>
  <c r="H198" i="1"/>
  <c r="K204" i="1"/>
  <c r="J211" i="1"/>
  <c r="G198" i="1"/>
  <c r="J202" i="1"/>
  <c r="G211" i="1"/>
  <c r="I208" i="1"/>
  <c r="H207" i="1"/>
  <c r="K199" i="1"/>
  <c r="J201" i="1"/>
  <c r="G213" i="1"/>
  <c r="H208" i="1"/>
  <c r="K200" i="1"/>
  <c r="G214" i="1"/>
  <c r="J212" i="1"/>
  <c r="H197" i="1"/>
  <c r="K211" i="1"/>
  <c r="K212" i="1"/>
  <c r="H212" i="1"/>
  <c r="I213" i="1"/>
  <c r="I201" i="1"/>
  <c r="I200" i="1"/>
  <c r="I214" i="1"/>
  <c r="H200" i="1"/>
  <c r="G210" i="1"/>
  <c r="H213" i="1"/>
  <c r="K205" i="1"/>
  <c r="J198" i="1"/>
  <c r="H214" i="1"/>
  <c r="K206" i="1"/>
  <c r="J199" i="1"/>
  <c r="I205" i="1"/>
  <c r="G208" i="1"/>
  <c r="G203" i="1" l="1"/>
  <c r="G212" i="1"/>
  <c r="G204" i="1"/>
  <c r="G206" i="1"/>
  <c r="G200" i="1"/>
  <c r="K196" i="1"/>
  <c r="I196" i="1"/>
  <c r="J196" i="1"/>
  <c r="H196" i="1"/>
  <c r="G196" i="1" l="1"/>
</calcChain>
</file>

<file path=xl/sharedStrings.xml><?xml version="1.0" encoding="utf-8"?>
<sst xmlns="http://schemas.openxmlformats.org/spreadsheetml/2006/main" count="467" uniqueCount="95">
  <si>
    <t>č. KÚ</t>
  </si>
  <si>
    <t>RED IZO</t>
  </si>
  <si>
    <t>Zkr. název</t>
  </si>
  <si>
    <t>§</t>
  </si>
  <si>
    <t>druh činnosti</t>
  </si>
  <si>
    <t>poskytovatel</t>
  </si>
  <si>
    <t>c_KU</t>
  </si>
  <si>
    <t>RED_IZO</t>
  </si>
  <si>
    <t>Zkr_nazev</t>
  </si>
  <si>
    <t>druh_cinnosti</t>
  </si>
  <si>
    <t>Gymnázium Česká Lípa</t>
  </si>
  <si>
    <t>SŠ</t>
  </si>
  <si>
    <t>MŠMT</t>
  </si>
  <si>
    <t>ŠJ</t>
  </si>
  <si>
    <t>KULK</t>
  </si>
  <si>
    <t>Gymnázium Mimoň</t>
  </si>
  <si>
    <t>Gymnázium Jablonec nad Nisou</t>
  </si>
  <si>
    <t>Gymnázium Tanvald</t>
  </si>
  <si>
    <t>Gymnázium F. X. Šaldy Liberec</t>
  </si>
  <si>
    <t>Gymnázium Frýdlant</t>
  </si>
  <si>
    <t>Gymnázium Ivana Olbrachta Semily</t>
  </si>
  <si>
    <t>Gymnázium Turnov</t>
  </si>
  <si>
    <t>Gymnázium, Střední odborná škola a Střední zdravotnická škola Jilemnice</t>
  </si>
  <si>
    <t>DM</t>
  </si>
  <si>
    <t>Gymnázium a Střední odborná škola pedagogická Liberec</t>
  </si>
  <si>
    <t>Obchodní akademie Česká Lípa</t>
  </si>
  <si>
    <t>Vyšší odborná škola mezinárodního obchodu a Obchodní akademie Jablonec nad Nisou</t>
  </si>
  <si>
    <t>VOŠ</t>
  </si>
  <si>
    <t>Obchodní akademie a Jazyková škola s právem státní jazykové zkoušky Liberec</t>
  </si>
  <si>
    <t>Střední průmyslová škola Česká Lípa</t>
  </si>
  <si>
    <t>Střední průmyslová škola stavební Liberec</t>
  </si>
  <si>
    <t>Střední průmyslová škola a Vyšší odborná škola Liberec</t>
  </si>
  <si>
    <t>Vyšší odborná škola sklářská a Střední škola Nový Bor</t>
  </si>
  <si>
    <t>Střední uměleckoprůmyslová škola sklářská Kamenický Šenov</t>
  </si>
  <si>
    <t>SUPŠ sklářská, Kamenický Šenov, Havlíčkova 57</t>
  </si>
  <si>
    <t>Střední uměleckoprůmyslová škola a Vyšší odborná škola Jablonec nad Nisou</t>
  </si>
  <si>
    <t>Střední uměleckoprůmyslová škola sklářská Železný Brod</t>
  </si>
  <si>
    <t>Střední uměleckoprůmyslová škola a Vyšší odborná škola Turnov</t>
  </si>
  <si>
    <t>Střední zdravotnická škola a Vyšší odborná škola zdravotnická Liberec</t>
  </si>
  <si>
    <t>Střední zdravotnická škola Turnov</t>
  </si>
  <si>
    <t>Střední škola a Mateřská škola Liberec</t>
  </si>
  <si>
    <t>MŠ</t>
  </si>
  <si>
    <t>Střední škola strojní, stavební a dopravní Liberec</t>
  </si>
  <si>
    <t>Integrovaná střední škola Semily</t>
  </si>
  <si>
    <t>Integrovaná střední škola Vysoké nad Jizerou</t>
  </si>
  <si>
    <t>Střední zdravotnická škola a Střední odborná škola  Česká Lípa</t>
  </si>
  <si>
    <t>Střední průmyslová škola technická Jablonec nad Nisou</t>
  </si>
  <si>
    <t>Střední škola řemesel a služeb Jablonec nad Nisou</t>
  </si>
  <si>
    <t>Střední škola gastronomie a služeb Liberec</t>
  </si>
  <si>
    <t>Střední škola Lomnice nad Popelkou</t>
  </si>
  <si>
    <t>Střední škola hospodářská a lesnická Frýdlant</t>
  </si>
  <si>
    <t>Střední odborná škola Liberec</t>
  </si>
  <si>
    <t>INTERNÁT</t>
  </si>
  <si>
    <t>Obchodní akademie, Hotelová škola a Střední odborná škola Turnov</t>
  </si>
  <si>
    <t>Základní škola a mateřská škola logopedická</t>
  </si>
  <si>
    <t>ZŠ</t>
  </si>
  <si>
    <t>ŠD</t>
  </si>
  <si>
    <t>Základní škola a Mateřská škola pro tělesně postižené</t>
  </si>
  <si>
    <t>SPC</t>
  </si>
  <si>
    <t>Základní škola Jablonec nad Nisou</t>
  </si>
  <si>
    <t>Základní škola a Mateřská škola při dětské léčebně</t>
  </si>
  <si>
    <t>Základní škola a Mateřská škola při nemocnici</t>
  </si>
  <si>
    <t>Základní škola a Mateřská škola Jablonec nad Nisou</t>
  </si>
  <si>
    <t>Základní škola Tanvald</t>
  </si>
  <si>
    <t>Základní škola a Mateřská škola Jilemnice</t>
  </si>
  <si>
    <t>Základní škola speciální Semily</t>
  </si>
  <si>
    <t>Dětský domov, Česká Lípa, Mariánská 570</t>
  </si>
  <si>
    <t>DD</t>
  </si>
  <si>
    <t>Dětský domov, Jablonné v Podještědí, Zámecká 1</t>
  </si>
  <si>
    <t>Dětský domov, Základní škola a Mateřská škola Krompach</t>
  </si>
  <si>
    <t>Dětský domov, Dubá - Deštná 6</t>
  </si>
  <si>
    <t>Dětský domov, Jablonec nad Nisou, Pasecká 20</t>
  </si>
  <si>
    <t>Dětský domov, Frýdlant, Větrov 3005</t>
  </si>
  <si>
    <t>Dětský domov, Semily, Nad školami 480</t>
  </si>
  <si>
    <t>Pedagogická-psychologická poradna, Česká Lípa, Havlíčkova 443</t>
  </si>
  <si>
    <t>PPP</t>
  </si>
  <si>
    <t>Pedagogicko-psychologická poradna, Jablonec nad Nisou, Smetanova 66</t>
  </si>
  <si>
    <t>Pedagogicko-psychologická poradna,  Liberec, Truhlářská 3</t>
  </si>
  <si>
    <t>Pedagogicko-psychologická poradna a speciálně pedagogické centrum, Semily, Nádražní 213</t>
  </si>
  <si>
    <t>SPC logopedické a surdopedické, Liberec, E. Krásnohorské 921</t>
  </si>
  <si>
    <t>Celkem Součet</t>
  </si>
  <si>
    <t>NIV_CELKEM</t>
  </si>
  <si>
    <t>z toho v Kč</t>
  </si>
  <si>
    <t>Platy</t>
  </si>
  <si>
    <t>Pojistné</t>
  </si>
  <si>
    <t>FKSP</t>
  </si>
  <si>
    <t>ONIV</t>
  </si>
  <si>
    <t>Platy_CELKEM</t>
  </si>
  <si>
    <t>ODVODY_CELKEM</t>
  </si>
  <si>
    <t>FKSP_CELKEM</t>
  </si>
  <si>
    <t>ONIV_CELKEM</t>
  </si>
  <si>
    <t>Dotace na rok 2025</t>
  </si>
  <si>
    <t>dofinancování nepedagogů MŠMT 9-12</t>
  </si>
  <si>
    <t>limit neped</t>
  </si>
  <si>
    <t>limit_CELKEM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</si>
</sst>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#,##0.0000"/>
  </numFmts>
  <fonts count="11" x14ac:knownFonts="1">
    <font>
      <sz val="11"/>
      <color theme="1"/>
      <name val="Aptos Narrow"/>
      <family val="2"/>
      <charset val="238"/>
      <scheme val="minor"/>
    </font>
    <font>
      <b/>
      <u/>
      <sz val="12"/>
      <name val="Arial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0C0C0"/>
      </patternFill>
    </fill>
    <fill>
      <patternFill patternType="solid">
        <fgColor rgb="FFA9D18E"/>
        <bgColor rgb="FF92D050"/>
      </patternFill>
    </fill>
    <fill>
      <patternFill patternType="solid">
        <fgColor rgb="FFF8CBAD"/>
        <bgColor rgb="FFFCD5B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3" fillId="2" borderId="1" xfId="0" applyNumberFormat="1" applyFont="1" applyFill="1" applyBorder="1"/>
    <xf numFmtId="4" fontId="5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3" fillId="2" borderId="2" xfId="0" applyNumberFormat="1" applyFont="1" applyFill="1" applyBorder="1"/>
    <xf numFmtId="0" fontId="0" fillId="0" borderId="1" xfId="0" applyBorder="1" applyAlignment="1">
      <alignment horizontal="center" shrinkToFit="1"/>
    </xf>
    <xf numFmtId="4" fontId="6" fillId="3" borderId="1" xfId="0" applyNumberFormat="1" applyFont="1" applyFill="1" applyBorder="1" applyAlignment="1">
      <alignment horizontal="center"/>
    </xf>
    <xf numFmtId="4" fontId="0" fillId="0" borderId="0" xfId="0" applyNumberFormat="1"/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" fontId="6" fillId="3" borderId="1" xfId="0" applyNumberFormat="1" applyFont="1" applyFill="1" applyBorder="1"/>
    <xf numFmtId="4" fontId="8" fillId="0" borderId="1" xfId="0" applyNumberFormat="1" applyFont="1" applyBorder="1"/>
    <xf numFmtId="164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/>
    <xf numFmtId="165" fontId="0" fillId="0" borderId="1" xfId="0" applyNumberFormat="1" applyBorder="1"/>
    <xf numFmtId="3" fontId="3" fillId="5" borderId="1" xfId="0" applyNumberFormat="1" applyFont="1" applyFill="1" applyBorder="1"/>
    <xf numFmtId="165" fontId="3" fillId="5" borderId="1" xfId="0" applyNumberFormat="1" applyFont="1" applyFill="1" applyBorder="1"/>
    <xf numFmtId="165" fontId="9" fillId="6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D132-3C9E-45C2-97EB-CA595B5AE38B}">
  <dimension ref="A2:L215"/>
  <sheetViews>
    <sheetView showGridLines="0" tabSelected="1" zoomScaleNormal="100" workbookViewId="0">
      <selection activeCell="R7" sqref="R7"/>
    </sheetView>
  </sheetViews>
  <sheetFormatPr defaultRowHeight="15" x14ac:dyDescent="0.25"/>
  <cols>
    <col min="1" max="1" width="7.85546875" customWidth="1"/>
    <col min="2" max="2" width="11" customWidth="1"/>
    <col min="3" max="3" width="61.140625" customWidth="1"/>
    <col min="4" max="4" width="8.28515625" customWidth="1"/>
    <col min="5" max="5" width="7.42578125" customWidth="1"/>
    <col min="6" max="6" width="6.28515625" customWidth="1"/>
    <col min="7" max="11" width="13.42578125" style="21" customWidth="1"/>
  </cols>
  <sheetData>
    <row r="2" spans="1:12" ht="18.75" x14ac:dyDescent="0.25">
      <c r="A2" s="1" t="s">
        <v>91</v>
      </c>
      <c r="B2" s="2"/>
      <c r="C2" s="3"/>
      <c r="D2" s="4"/>
      <c r="E2" s="4"/>
      <c r="F2" s="4"/>
      <c r="G2" s="30" t="s">
        <v>92</v>
      </c>
      <c r="H2" s="30"/>
      <c r="I2" s="30"/>
      <c r="J2" s="30"/>
      <c r="K2" s="30"/>
      <c r="L2" s="30"/>
    </row>
    <row r="3" spans="1:12" x14ac:dyDescent="0.25">
      <c r="A3" s="5"/>
      <c r="B3" s="5"/>
      <c r="C3" s="5"/>
      <c r="D3" s="6"/>
      <c r="E3" s="6"/>
      <c r="F3" s="6"/>
      <c r="G3" s="30"/>
      <c r="H3" s="30"/>
      <c r="I3" s="30"/>
      <c r="J3" s="30"/>
      <c r="K3" s="30"/>
      <c r="L3" s="30"/>
    </row>
    <row r="4" spans="1:12" x14ac:dyDescent="0.25">
      <c r="A4" s="7"/>
      <c r="B4" s="5"/>
      <c r="C4" s="5"/>
      <c r="D4" s="4"/>
      <c r="E4" s="8"/>
      <c r="F4" s="8"/>
      <c r="G4" s="31" t="s">
        <v>81</v>
      </c>
      <c r="H4" s="32" t="s">
        <v>82</v>
      </c>
      <c r="I4" s="32"/>
      <c r="J4" s="32"/>
      <c r="K4" s="32"/>
      <c r="L4" s="37" t="s">
        <v>93</v>
      </c>
    </row>
    <row r="5" spans="1:12" ht="45" x14ac:dyDescent="0.25">
      <c r="A5" s="9" t="s">
        <v>0</v>
      </c>
      <c r="B5" s="9" t="s">
        <v>1</v>
      </c>
      <c r="C5" s="9" t="s">
        <v>2</v>
      </c>
      <c r="D5" s="9" t="s">
        <v>3</v>
      </c>
      <c r="E5" s="10" t="s">
        <v>4</v>
      </c>
      <c r="F5" s="10" t="s">
        <v>5</v>
      </c>
      <c r="G5" s="31"/>
      <c r="H5" s="28" t="s">
        <v>83</v>
      </c>
      <c r="I5" s="28" t="s">
        <v>84</v>
      </c>
      <c r="J5" s="28" t="s">
        <v>85</v>
      </c>
      <c r="K5" s="28" t="s">
        <v>86</v>
      </c>
      <c r="L5" s="37"/>
    </row>
    <row r="6" spans="1:12" x14ac:dyDescent="0.25">
      <c r="A6" s="11" t="s">
        <v>6</v>
      </c>
      <c r="B6" s="11" t="s">
        <v>7</v>
      </c>
      <c r="C6" s="11" t="s">
        <v>8</v>
      </c>
      <c r="D6" s="11" t="s">
        <v>3</v>
      </c>
      <c r="E6" s="11" t="s">
        <v>9</v>
      </c>
      <c r="F6" s="11" t="s">
        <v>9</v>
      </c>
      <c r="G6" s="29" t="s">
        <v>81</v>
      </c>
      <c r="H6" s="29" t="s">
        <v>87</v>
      </c>
      <c r="I6" s="29" t="s">
        <v>88</v>
      </c>
      <c r="J6" s="29" t="s">
        <v>89</v>
      </c>
      <c r="K6" s="29" t="s">
        <v>90</v>
      </c>
      <c r="L6" s="38" t="s">
        <v>94</v>
      </c>
    </row>
    <row r="7" spans="1:12" x14ac:dyDescent="0.25">
      <c r="A7" s="12">
        <v>1401</v>
      </c>
      <c r="B7" s="12">
        <v>600009998</v>
      </c>
      <c r="C7" s="12" t="s">
        <v>10</v>
      </c>
      <c r="D7" s="13">
        <v>3121</v>
      </c>
      <c r="E7" s="13" t="s">
        <v>11</v>
      </c>
      <c r="F7" s="13" t="s">
        <v>12</v>
      </c>
      <c r="G7" s="33">
        <v>1394921</v>
      </c>
      <c r="H7" s="33">
        <v>951161</v>
      </c>
      <c r="I7" s="33">
        <v>321492</v>
      </c>
      <c r="J7" s="33">
        <v>9512</v>
      </c>
      <c r="K7" s="33">
        <v>112756</v>
      </c>
      <c r="L7" s="34">
        <v>2.5207999999999999</v>
      </c>
    </row>
    <row r="8" spans="1:12" x14ac:dyDescent="0.25">
      <c r="A8" s="12">
        <v>1401</v>
      </c>
      <c r="B8" s="12">
        <v>600009998</v>
      </c>
      <c r="C8" s="12" t="s">
        <v>10</v>
      </c>
      <c r="D8" s="13">
        <v>3141</v>
      </c>
      <c r="E8" s="13" t="s">
        <v>13</v>
      </c>
      <c r="F8" s="13" t="s">
        <v>14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4">
        <v>0</v>
      </c>
    </row>
    <row r="9" spans="1:12" x14ac:dyDescent="0.25">
      <c r="A9" s="14"/>
      <c r="B9" s="14"/>
      <c r="C9" s="15" t="s">
        <v>10</v>
      </c>
      <c r="D9" s="16"/>
      <c r="E9" s="16"/>
      <c r="F9" s="16"/>
      <c r="G9" s="35">
        <v>1394921</v>
      </c>
      <c r="H9" s="35">
        <v>951161</v>
      </c>
      <c r="I9" s="35">
        <v>321492</v>
      </c>
      <c r="J9" s="35">
        <v>9512</v>
      </c>
      <c r="K9" s="35">
        <v>112756</v>
      </c>
      <c r="L9" s="36">
        <v>2.5207999999999999</v>
      </c>
    </row>
    <row r="10" spans="1:12" x14ac:dyDescent="0.25">
      <c r="A10" s="12">
        <v>1402</v>
      </c>
      <c r="B10" s="12">
        <v>600010007</v>
      </c>
      <c r="C10" s="12" t="s">
        <v>15</v>
      </c>
      <c r="D10" s="13">
        <v>3121</v>
      </c>
      <c r="E10" s="13" t="s">
        <v>11</v>
      </c>
      <c r="F10" s="13" t="s">
        <v>12</v>
      </c>
      <c r="G10" s="33">
        <v>799611</v>
      </c>
      <c r="H10" s="33">
        <v>551495</v>
      </c>
      <c r="I10" s="33">
        <v>186405</v>
      </c>
      <c r="J10" s="33">
        <v>5515</v>
      </c>
      <c r="K10" s="33">
        <v>56196</v>
      </c>
      <c r="L10" s="34">
        <v>1.4305000000000001</v>
      </c>
    </row>
    <row r="11" spans="1:12" x14ac:dyDescent="0.25">
      <c r="A11" s="12">
        <v>1402</v>
      </c>
      <c r="B11" s="12">
        <v>600010007</v>
      </c>
      <c r="C11" s="12" t="s">
        <v>15</v>
      </c>
      <c r="D11" s="13">
        <v>3141</v>
      </c>
      <c r="E11" s="13" t="s">
        <v>13</v>
      </c>
      <c r="F11" s="13" t="s">
        <v>14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</row>
    <row r="12" spans="1:12" x14ac:dyDescent="0.25">
      <c r="A12" s="14"/>
      <c r="B12" s="14"/>
      <c r="C12" s="15" t="s">
        <v>15</v>
      </c>
      <c r="D12" s="16"/>
      <c r="E12" s="16"/>
      <c r="F12" s="16"/>
      <c r="G12" s="35">
        <v>799611</v>
      </c>
      <c r="H12" s="35">
        <v>551495</v>
      </c>
      <c r="I12" s="35">
        <v>186405</v>
      </c>
      <c r="J12" s="35">
        <v>5515</v>
      </c>
      <c r="K12" s="35">
        <v>56196</v>
      </c>
      <c r="L12" s="36">
        <v>1.4305000000000001</v>
      </c>
    </row>
    <row r="13" spans="1:12" x14ac:dyDescent="0.25">
      <c r="A13" s="12">
        <v>1403</v>
      </c>
      <c r="B13" s="12">
        <v>600010449</v>
      </c>
      <c r="C13" s="12" t="s">
        <v>16</v>
      </c>
      <c r="D13" s="13">
        <v>3121</v>
      </c>
      <c r="E13" s="13" t="s">
        <v>11</v>
      </c>
      <c r="F13" s="13" t="s">
        <v>12</v>
      </c>
      <c r="G13" s="33">
        <v>799655</v>
      </c>
      <c r="H13" s="33">
        <v>551495</v>
      </c>
      <c r="I13" s="33">
        <v>186405</v>
      </c>
      <c r="J13" s="33">
        <v>5515</v>
      </c>
      <c r="K13" s="33">
        <v>56240</v>
      </c>
      <c r="L13" s="34">
        <v>1.4305000000000001</v>
      </c>
    </row>
    <row r="14" spans="1:12" x14ac:dyDescent="0.25">
      <c r="A14" s="14"/>
      <c r="B14" s="14"/>
      <c r="C14" s="15" t="s">
        <v>16</v>
      </c>
      <c r="D14" s="16"/>
      <c r="E14" s="16"/>
      <c r="F14" s="16"/>
      <c r="G14" s="35">
        <v>799655</v>
      </c>
      <c r="H14" s="35">
        <v>551495</v>
      </c>
      <c r="I14" s="35">
        <v>186405</v>
      </c>
      <c r="J14" s="35">
        <v>5515</v>
      </c>
      <c r="K14" s="35">
        <v>56240</v>
      </c>
      <c r="L14" s="36">
        <v>1.4305000000000001</v>
      </c>
    </row>
    <row r="15" spans="1:12" x14ac:dyDescent="0.25">
      <c r="A15" s="12">
        <v>1404</v>
      </c>
      <c r="B15" s="12">
        <v>600010414</v>
      </c>
      <c r="C15" s="12" t="s">
        <v>17</v>
      </c>
      <c r="D15" s="13">
        <v>3121</v>
      </c>
      <c r="E15" s="13" t="s">
        <v>11</v>
      </c>
      <c r="F15" s="13" t="s">
        <v>12</v>
      </c>
      <c r="G15" s="33">
        <v>803529</v>
      </c>
      <c r="H15" s="33">
        <v>551495</v>
      </c>
      <c r="I15" s="33">
        <v>186405</v>
      </c>
      <c r="J15" s="33">
        <v>5515</v>
      </c>
      <c r="K15" s="33">
        <v>60114</v>
      </c>
      <c r="L15" s="34">
        <v>1.4305000000000001</v>
      </c>
    </row>
    <row r="16" spans="1:12" x14ac:dyDescent="0.25">
      <c r="A16" s="14"/>
      <c r="B16" s="14"/>
      <c r="C16" s="15" t="s">
        <v>17</v>
      </c>
      <c r="D16" s="16"/>
      <c r="E16" s="16"/>
      <c r="F16" s="16"/>
      <c r="G16" s="35">
        <v>803529</v>
      </c>
      <c r="H16" s="35">
        <v>551495</v>
      </c>
      <c r="I16" s="35">
        <v>186405</v>
      </c>
      <c r="J16" s="35">
        <v>5515</v>
      </c>
      <c r="K16" s="35">
        <v>60114</v>
      </c>
      <c r="L16" s="36">
        <v>1.4305000000000001</v>
      </c>
    </row>
    <row r="17" spans="1:12" x14ac:dyDescent="0.25">
      <c r="A17" s="12">
        <v>1405</v>
      </c>
      <c r="B17" s="12">
        <v>600010554</v>
      </c>
      <c r="C17" s="12" t="s">
        <v>18</v>
      </c>
      <c r="D17" s="13">
        <v>3121</v>
      </c>
      <c r="E17" s="13" t="s">
        <v>11</v>
      </c>
      <c r="F17" s="13" t="s">
        <v>12</v>
      </c>
      <c r="G17" s="33">
        <v>1794697</v>
      </c>
      <c r="H17" s="33">
        <v>1212251</v>
      </c>
      <c r="I17" s="33">
        <v>409741</v>
      </c>
      <c r="J17" s="33">
        <v>12123</v>
      </c>
      <c r="K17" s="33">
        <v>160582</v>
      </c>
      <c r="L17" s="34">
        <v>3.2519</v>
      </c>
    </row>
    <row r="18" spans="1:12" x14ac:dyDescent="0.25">
      <c r="A18" s="14"/>
      <c r="B18" s="14"/>
      <c r="C18" s="15" t="s">
        <v>18</v>
      </c>
      <c r="D18" s="16"/>
      <c r="E18" s="16"/>
      <c r="F18" s="16"/>
      <c r="G18" s="35">
        <v>1794697</v>
      </c>
      <c r="H18" s="35">
        <v>1212251</v>
      </c>
      <c r="I18" s="35">
        <v>409741</v>
      </c>
      <c r="J18" s="35">
        <v>12123</v>
      </c>
      <c r="K18" s="35">
        <v>160582</v>
      </c>
      <c r="L18" s="36">
        <v>3.2519</v>
      </c>
    </row>
    <row r="19" spans="1:12" x14ac:dyDescent="0.25">
      <c r="A19" s="12">
        <v>1406</v>
      </c>
      <c r="B19" s="12">
        <v>600010511</v>
      </c>
      <c r="C19" s="12" t="s">
        <v>19</v>
      </c>
      <c r="D19" s="13">
        <v>3121</v>
      </c>
      <c r="E19" s="13" t="s">
        <v>11</v>
      </c>
      <c r="F19" s="13" t="s">
        <v>12</v>
      </c>
      <c r="G19" s="33">
        <v>797853</v>
      </c>
      <c r="H19" s="33">
        <v>551495</v>
      </c>
      <c r="I19" s="33">
        <v>186405</v>
      </c>
      <c r="J19" s="33">
        <v>5515</v>
      </c>
      <c r="K19" s="33">
        <v>54438</v>
      </c>
      <c r="L19" s="34">
        <v>1.4305000000000001</v>
      </c>
    </row>
    <row r="20" spans="1:12" x14ac:dyDescent="0.25">
      <c r="A20" s="14"/>
      <c r="B20" s="14"/>
      <c r="C20" s="15" t="s">
        <v>19</v>
      </c>
      <c r="D20" s="16"/>
      <c r="E20" s="16"/>
      <c r="F20" s="16"/>
      <c r="G20" s="35">
        <v>797853</v>
      </c>
      <c r="H20" s="35">
        <v>551495</v>
      </c>
      <c r="I20" s="35">
        <v>186405</v>
      </c>
      <c r="J20" s="35">
        <v>5515</v>
      </c>
      <c r="K20" s="35">
        <v>54438</v>
      </c>
      <c r="L20" s="36">
        <v>1.4305000000000001</v>
      </c>
    </row>
    <row r="21" spans="1:12" x14ac:dyDescent="0.25">
      <c r="A21" s="12">
        <v>1407</v>
      </c>
      <c r="B21" s="12">
        <v>600012654</v>
      </c>
      <c r="C21" s="12" t="s">
        <v>20</v>
      </c>
      <c r="D21" s="13">
        <v>3121</v>
      </c>
      <c r="E21" s="13" t="s">
        <v>11</v>
      </c>
      <c r="F21" s="13" t="s">
        <v>12</v>
      </c>
      <c r="G21" s="33">
        <v>1105977</v>
      </c>
      <c r="H21" s="33">
        <v>762597</v>
      </c>
      <c r="I21" s="33">
        <v>257758</v>
      </c>
      <c r="J21" s="33">
        <v>7626</v>
      </c>
      <c r="K21" s="33">
        <v>77996</v>
      </c>
      <c r="L21" s="34">
        <v>2.0009000000000001</v>
      </c>
    </row>
    <row r="22" spans="1:12" x14ac:dyDescent="0.25">
      <c r="A22" s="12">
        <v>1407</v>
      </c>
      <c r="B22" s="12">
        <v>600012654</v>
      </c>
      <c r="C22" s="12" t="s">
        <v>20</v>
      </c>
      <c r="D22" s="13">
        <v>3141</v>
      </c>
      <c r="E22" s="13" t="s">
        <v>13</v>
      </c>
      <c r="F22" s="13" t="s">
        <v>14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</row>
    <row r="23" spans="1:12" x14ac:dyDescent="0.25">
      <c r="A23" s="14"/>
      <c r="B23" s="14"/>
      <c r="C23" s="15" t="s">
        <v>20</v>
      </c>
      <c r="D23" s="16"/>
      <c r="E23" s="16"/>
      <c r="F23" s="16"/>
      <c r="G23" s="35">
        <v>1105977</v>
      </c>
      <c r="H23" s="35">
        <v>762597</v>
      </c>
      <c r="I23" s="35">
        <v>257758</v>
      </c>
      <c r="J23" s="35">
        <v>7626</v>
      </c>
      <c r="K23" s="35">
        <v>77996</v>
      </c>
      <c r="L23" s="36">
        <v>2.0009000000000001</v>
      </c>
    </row>
    <row r="24" spans="1:12" x14ac:dyDescent="0.25">
      <c r="A24" s="12">
        <v>1408</v>
      </c>
      <c r="B24" s="12">
        <v>600012638</v>
      </c>
      <c r="C24" s="12" t="s">
        <v>21</v>
      </c>
      <c r="D24" s="13">
        <v>3121</v>
      </c>
      <c r="E24" s="13" t="s">
        <v>11</v>
      </c>
      <c r="F24" s="13" t="s">
        <v>12</v>
      </c>
      <c r="G24" s="33">
        <v>1115813</v>
      </c>
      <c r="H24" s="33">
        <v>762597</v>
      </c>
      <c r="I24" s="33">
        <v>257758</v>
      </c>
      <c r="J24" s="33">
        <v>7626</v>
      </c>
      <c r="K24" s="33">
        <v>87832</v>
      </c>
      <c r="L24" s="34">
        <v>2.0009000000000001</v>
      </c>
    </row>
    <row r="25" spans="1:12" x14ac:dyDescent="0.25">
      <c r="A25" s="12">
        <v>1408</v>
      </c>
      <c r="B25" s="12">
        <v>600012638</v>
      </c>
      <c r="C25" s="12" t="s">
        <v>21</v>
      </c>
      <c r="D25" s="13">
        <v>3141</v>
      </c>
      <c r="E25" s="13" t="s">
        <v>13</v>
      </c>
      <c r="F25" s="13" t="s">
        <v>14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</row>
    <row r="26" spans="1:12" x14ac:dyDescent="0.25">
      <c r="A26" s="14"/>
      <c r="B26" s="14"/>
      <c r="C26" s="15" t="s">
        <v>21</v>
      </c>
      <c r="D26" s="16"/>
      <c r="E26" s="16"/>
      <c r="F26" s="16"/>
      <c r="G26" s="35">
        <v>1115813</v>
      </c>
      <c r="H26" s="35">
        <v>762597</v>
      </c>
      <c r="I26" s="35">
        <v>257758</v>
      </c>
      <c r="J26" s="35">
        <v>7626</v>
      </c>
      <c r="K26" s="35">
        <v>87832</v>
      </c>
      <c r="L26" s="36">
        <v>2.0009000000000001</v>
      </c>
    </row>
    <row r="27" spans="1:12" x14ac:dyDescent="0.25">
      <c r="A27" s="12">
        <v>1409</v>
      </c>
      <c r="B27" s="12">
        <v>600171744</v>
      </c>
      <c r="C27" s="12" t="s">
        <v>16</v>
      </c>
      <c r="D27" s="13">
        <v>3121</v>
      </c>
      <c r="E27" s="13" t="s">
        <v>11</v>
      </c>
      <c r="F27" s="13" t="s">
        <v>12</v>
      </c>
      <c r="G27" s="33">
        <v>1397619</v>
      </c>
      <c r="H27" s="33">
        <v>951161</v>
      </c>
      <c r="I27" s="33">
        <v>321492</v>
      </c>
      <c r="J27" s="33">
        <v>9512</v>
      </c>
      <c r="K27" s="33">
        <v>115454</v>
      </c>
      <c r="L27" s="34">
        <v>2.5207999999999999</v>
      </c>
    </row>
    <row r="28" spans="1:12" x14ac:dyDescent="0.25">
      <c r="A28" s="14"/>
      <c r="B28" s="14"/>
      <c r="C28" s="15" t="s">
        <v>16</v>
      </c>
      <c r="D28" s="16"/>
      <c r="E28" s="16"/>
      <c r="F28" s="16"/>
      <c r="G28" s="35">
        <v>1397619</v>
      </c>
      <c r="H28" s="35">
        <v>951161</v>
      </c>
      <c r="I28" s="35">
        <v>321492</v>
      </c>
      <c r="J28" s="35">
        <v>9512</v>
      </c>
      <c r="K28" s="35">
        <v>115454</v>
      </c>
      <c r="L28" s="36">
        <v>2.5207999999999999</v>
      </c>
    </row>
    <row r="29" spans="1:12" x14ac:dyDescent="0.25">
      <c r="A29" s="12">
        <v>1410</v>
      </c>
      <c r="B29" s="12">
        <v>600171752</v>
      </c>
      <c r="C29" s="12" t="s">
        <v>22</v>
      </c>
      <c r="D29" s="13">
        <v>3121</v>
      </c>
      <c r="E29" s="13" t="s">
        <v>11</v>
      </c>
      <c r="F29" s="13" t="s">
        <v>12</v>
      </c>
      <c r="G29" s="33">
        <v>1371414</v>
      </c>
      <c r="H29" s="33">
        <v>942717</v>
      </c>
      <c r="I29" s="33">
        <v>318638</v>
      </c>
      <c r="J29" s="33">
        <v>9427</v>
      </c>
      <c r="K29" s="33">
        <v>100632</v>
      </c>
      <c r="L29" s="34">
        <v>2.4956</v>
      </c>
    </row>
    <row r="30" spans="1:12" x14ac:dyDescent="0.25">
      <c r="A30" s="12">
        <v>1410</v>
      </c>
      <c r="B30" s="12">
        <v>600171752</v>
      </c>
      <c r="C30" s="12" t="s">
        <v>22</v>
      </c>
      <c r="D30" s="13">
        <v>3147</v>
      </c>
      <c r="E30" s="13" t="s">
        <v>23</v>
      </c>
      <c r="F30" s="13" t="s">
        <v>14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</row>
    <row r="31" spans="1:12" x14ac:dyDescent="0.25">
      <c r="A31" s="14"/>
      <c r="B31" s="14"/>
      <c r="C31" s="15" t="s">
        <v>22</v>
      </c>
      <c r="D31" s="16"/>
      <c r="E31" s="16"/>
      <c r="F31" s="16"/>
      <c r="G31" s="35">
        <v>1371414</v>
      </c>
      <c r="H31" s="35">
        <v>942717</v>
      </c>
      <c r="I31" s="35">
        <v>318638</v>
      </c>
      <c r="J31" s="35">
        <v>9427</v>
      </c>
      <c r="K31" s="35">
        <v>100632</v>
      </c>
      <c r="L31" s="36">
        <v>2.4956</v>
      </c>
    </row>
    <row r="32" spans="1:12" x14ac:dyDescent="0.25">
      <c r="A32" s="12">
        <v>1411</v>
      </c>
      <c r="B32" s="12">
        <v>600010589</v>
      </c>
      <c r="C32" s="12" t="s">
        <v>24</v>
      </c>
      <c r="D32" s="13">
        <v>3121</v>
      </c>
      <c r="E32" s="13" t="s">
        <v>11</v>
      </c>
      <c r="F32" s="13" t="s">
        <v>12</v>
      </c>
      <c r="G32" s="33">
        <v>1801365</v>
      </c>
      <c r="H32" s="33">
        <v>1218551</v>
      </c>
      <c r="I32" s="33">
        <v>411870</v>
      </c>
      <c r="J32" s="33">
        <v>12186</v>
      </c>
      <c r="K32" s="33">
        <v>158758</v>
      </c>
      <c r="L32" s="34">
        <v>3.2707000000000002</v>
      </c>
    </row>
    <row r="33" spans="1:12" x14ac:dyDescent="0.25">
      <c r="A33" s="14"/>
      <c r="B33" s="14"/>
      <c r="C33" s="15" t="s">
        <v>24</v>
      </c>
      <c r="D33" s="17"/>
      <c r="E33" s="18"/>
      <c r="F33" s="18"/>
      <c r="G33" s="35">
        <v>1801365</v>
      </c>
      <c r="H33" s="35">
        <v>1218551</v>
      </c>
      <c r="I33" s="35">
        <v>411870</v>
      </c>
      <c r="J33" s="35">
        <v>12186</v>
      </c>
      <c r="K33" s="35">
        <v>158758</v>
      </c>
      <c r="L33" s="36">
        <v>3.2707000000000002</v>
      </c>
    </row>
    <row r="34" spans="1:12" x14ac:dyDescent="0.25">
      <c r="A34" s="12">
        <v>1412</v>
      </c>
      <c r="B34" s="12">
        <v>600010015</v>
      </c>
      <c r="C34" s="12" t="s">
        <v>25</v>
      </c>
      <c r="D34" s="13">
        <v>3122</v>
      </c>
      <c r="E34" s="13" t="s">
        <v>11</v>
      </c>
      <c r="F34" s="13" t="s">
        <v>12</v>
      </c>
      <c r="G34" s="33">
        <v>1396270</v>
      </c>
      <c r="H34" s="33">
        <v>955185</v>
      </c>
      <c r="I34" s="33">
        <v>322853</v>
      </c>
      <c r="J34" s="33">
        <v>9552</v>
      </c>
      <c r="K34" s="33">
        <v>108680</v>
      </c>
      <c r="L34" s="34">
        <v>2.5327999999999999</v>
      </c>
    </row>
    <row r="35" spans="1:12" x14ac:dyDescent="0.25">
      <c r="A35" s="14"/>
      <c r="B35" s="14"/>
      <c r="C35" s="15" t="s">
        <v>25</v>
      </c>
      <c r="D35" s="16"/>
      <c r="E35" s="16"/>
      <c r="F35" s="16"/>
      <c r="G35" s="35">
        <v>1396270</v>
      </c>
      <c r="H35" s="35">
        <v>955185</v>
      </c>
      <c r="I35" s="35">
        <v>322853</v>
      </c>
      <c r="J35" s="35">
        <v>9552</v>
      </c>
      <c r="K35" s="35">
        <v>108680</v>
      </c>
      <c r="L35" s="36">
        <v>2.5327999999999999</v>
      </c>
    </row>
    <row r="36" spans="1:12" x14ac:dyDescent="0.25">
      <c r="A36" s="12">
        <v>1413</v>
      </c>
      <c r="B36" s="12">
        <v>600020380</v>
      </c>
      <c r="C36" s="12" t="s">
        <v>26</v>
      </c>
      <c r="D36" s="13">
        <v>3122</v>
      </c>
      <c r="E36" s="13" t="s">
        <v>11</v>
      </c>
      <c r="F36" s="13" t="s">
        <v>12</v>
      </c>
      <c r="G36" s="33">
        <v>1222921</v>
      </c>
      <c r="H36" s="33">
        <v>845356</v>
      </c>
      <c r="I36" s="33">
        <v>285731</v>
      </c>
      <c r="J36" s="33">
        <v>8454</v>
      </c>
      <c r="K36" s="33">
        <v>83380</v>
      </c>
      <c r="L36" s="34">
        <v>2.1956000000000002</v>
      </c>
    </row>
    <row r="37" spans="1:12" x14ac:dyDescent="0.25">
      <c r="A37" s="12">
        <v>1413</v>
      </c>
      <c r="B37" s="12">
        <v>600020380</v>
      </c>
      <c r="C37" s="12" t="s">
        <v>26</v>
      </c>
      <c r="D37" s="13">
        <v>3150</v>
      </c>
      <c r="E37" s="13" t="s">
        <v>27</v>
      </c>
      <c r="F37" s="13" t="s">
        <v>12</v>
      </c>
      <c r="G37" s="33">
        <v>71931</v>
      </c>
      <c r="H37" s="33">
        <v>41610</v>
      </c>
      <c r="I37" s="33">
        <v>14064</v>
      </c>
      <c r="J37" s="33">
        <v>416</v>
      </c>
      <c r="K37" s="33">
        <v>15841</v>
      </c>
      <c r="L37" s="34">
        <v>0.1241</v>
      </c>
    </row>
    <row r="38" spans="1:12" x14ac:dyDescent="0.25">
      <c r="A38" s="14"/>
      <c r="B38" s="14"/>
      <c r="C38" s="15" t="s">
        <v>26</v>
      </c>
      <c r="D38" s="16"/>
      <c r="E38" s="16"/>
      <c r="F38" s="16"/>
      <c r="G38" s="35">
        <v>1294852</v>
      </c>
      <c r="H38" s="35">
        <v>886966</v>
      </c>
      <c r="I38" s="35">
        <v>299795</v>
      </c>
      <c r="J38" s="35">
        <v>8870</v>
      </c>
      <c r="K38" s="35">
        <v>99221</v>
      </c>
      <c r="L38" s="36">
        <v>2.3197000000000001</v>
      </c>
    </row>
    <row r="39" spans="1:12" x14ac:dyDescent="0.25">
      <c r="A39" s="12">
        <v>1414</v>
      </c>
      <c r="B39" s="12">
        <v>600010571</v>
      </c>
      <c r="C39" s="12" t="s">
        <v>28</v>
      </c>
      <c r="D39" s="13">
        <v>3122</v>
      </c>
      <c r="E39" s="13" t="s">
        <v>11</v>
      </c>
      <c r="F39" s="13" t="s">
        <v>12</v>
      </c>
      <c r="G39" s="33">
        <v>1401680</v>
      </c>
      <c r="H39" s="33">
        <v>955185</v>
      </c>
      <c r="I39" s="33">
        <v>322853</v>
      </c>
      <c r="J39" s="33">
        <v>9552</v>
      </c>
      <c r="K39" s="33">
        <v>114090</v>
      </c>
      <c r="L39" s="34">
        <v>2.5327999999999999</v>
      </c>
    </row>
    <row r="40" spans="1:12" x14ac:dyDescent="0.25">
      <c r="A40" s="14"/>
      <c r="B40" s="14"/>
      <c r="C40" s="15" t="s">
        <v>28</v>
      </c>
      <c r="D40" s="16"/>
      <c r="E40" s="16"/>
      <c r="F40" s="16"/>
      <c r="G40" s="35">
        <v>1401680</v>
      </c>
      <c r="H40" s="35">
        <v>955185</v>
      </c>
      <c r="I40" s="35">
        <v>322853</v>
      </c>
      <c r="J40" s="35">
        <v>9552</v>
      </c>
      <c r="K40" s="35">
        <v>114090</v>
      </c>
      <c r="L40" s="36">
        <v>2.5327999999999999</v>
      </c>
    </row>
    <row r="41" spans="1:12" x14ac:dyDescent="0.25">
      <c r="A41" s="12">
        <v>1418</v>
      </c>
      <c r="B41" s="12">
        <v>600010040</v>
      </c>
      <c r="C41" s="12" t="s">
        <v>29</v>
      </c>
      <c r="D41" s="13">
        <v>3122</v>
      </c>
      <c r="E41" s="13" t="s">
        <v>11</v>
      </c>
      <c r="F41" s="13" t="s">
        <v>12</v>
      </c>
      <c r="G41" s="33">
        <v>1633946</v>
      </c>
      <c r="H41" s="33">
        <v>1135761</v>
      </c>
      <c r="I41" s="33">
        <v>383887</v>
      </c>
      <c r="J41" s="33">
        <v>11358</v>
      </c>
      <c r="K41" s="33">
        <v>102940</v>
      </c>
      <c r="L41" s="34">
        <v>3.0811000000000002</v>
      </c>
    </row>
    <row r="42" spans="1:12" x14ac:dyDescent="0.25">
      <c r="A42" s="12">
        <v>1418</v>
      </c>
      <c r="B42" s="12">
        <v>600010040</v>
      </c>
      <c r="C42" s="12" t="s">
        <v>29</v>
      </c>
      <c r="D42" s="13">
        <v>3141</v>
      </c>
      <c r="E42" s="13" t="s">
        <v>13</v>
      </c>
      <c r="F42" s="13" t="s">
        <v>14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</row>
    <row r="43" spans="1:12" x14ac:dyDescent="0.25">
      <c r="A43" s="12">
        <v>1418</v>
      </c>
      <c r="B43" s="12">
        <v>600010040</v>
      </c>
      <c r="C43" s="12" t="s">
        <v>29</v>
      </c>
      <c r="D43" s="13">
        <v>3147</v>
      </c>
      <c r="E43" s="13" t="s">
        <v>23</v>
      </c>
      <c r="F43" s="13" t="s">
        <v>14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4">
        <v>0</v>
      </c>
    </row>
    <row r="44" spans="1:12" x14ac:dyDescent="0.25">
      <c r="A44" s="14"/>
      <c r="B44" s="14"/>
      <c r="C44" s="15" t="s">
        <v>29</v>
      </c>
      <c r="D44" s="16"/>
      <c r="E44" s="16"/>
      <c r="F44" s="16"/>
      <c r="G44" s="35">
        <v>1633946</v>
      </c>
      <c r="H44" s="35">
        <v>1135761</v>
      </c>
      <c r="I44" s="35">
        <v>383887</v>
      </c>
      <c r="J44" s="35">
        <v>11358</v>
      </c>
      <c r="K44" s="35">
        <v>102940</v>
      </c>
      <c r="L44" s="36">
        <v>3.0811000000000002</v>
      </c>
    </row>
    <row r="45" spans="1:12" x14ac:dyDescent="0.25">
      <c r="A45" s="12">
        <v>1420</v>
      </c>
      <c r="B45" s="12">
        <v>600010562</v>
      </c>
      <c r="C45" s="12" t="s">
        <v>30</v>
      </c>
      <c r="D45" s="13">
        <v>3122</v>
      </c>
      <c r="E45" s="13" t="s">
        <v>11</v>
      </c>
      <c r="F45" s="13" t="s">
        <v>12</v>
      </c>
      <c r="G45" s="33">
        <v>1546861</v>
      </c>
      <c r="H45" s="33">
        <v>1077130</v>
      </c>
      <c r="I45" s="33">
        <v>364070</v>
      </c>
      <c r="J45" s="33">
        <v>10771</v>
      </c>
      <c r="K45" s="33">
        <v>94890</v>
      </c>
      <c r="L45" s="34">
        <v>2.9165999999999999</v>
      </c>
    </row>
    <row r="46" spans="1:12" x14ac:dyDescent="0.25">
      <c r="A46" s="14"/>
      <c r="B46" s="14"/>
      <c r="C46" s="15" t="s">
        <v>30</v>
      </c>
      <c r="D46" s="16"/>
      <c r="E46" s="16"/>
      <c r="F46" s="16"/>
      <c r="G46" s="35">
        <v>1546861</v>
      </c>
      <c r="H46" s="35">
        <v>1077130</v>
      </c>
      <c r="I46" s="35">
        <v>364070</v>
      </c>
      <c r="J46" s="35">
        <v>10771</v>
      </c>
      <c r="K46" s="35">
        <v>94890</v>
      </c>
      <c r="L46" s="36">
        <v>2.9165999999999999</v>
      </c>
    </row>
    <row r="47" spans="1:12" x14ac:dyDescent="0.25">
      <c r="A47" s="12">
        <v>1421</v>
      </c>
      <c r="B47" s="12">
        <v>600020398</v>
      </c>
      <c r="C47" s="12" t="s">
        <v>31</v>
      </c>
      <c r="D47" s="13">
        <v>3122</v>
      </c>
      <c r="E47" s="13" t="s">
        <v>11</v>
      </c>
      <c r="F47" s="13" t="s">
        <v>12</v>
      </c>
      <c r="G47" s="33">
        <v>3407465</v>
      </c>
      <c r="H47" s="33">
        <v>2333928</v>
      </c>
      <c r="I47" s="33">
        <v>788868</v>
      </c>
      <c r="J47" s="33">
        <v>23339</v>
      </c>
      <c r="K47" s="33">
        <v>261330</v>
      </c>
      <c r="L47" s="34">
        <v>6.5362</v>
      </c>
    </row>
    <row r="48" spans="1:12" x14ac:dyDescent="0.25">
      <c r="A48" s="12">
        <v>1421</v>
      </c>
      <c r="B48" s="12">
        <v>600020398</v>
      </c>
      <c r="C48" s="12" t="s">
        <v>31</v>
      </c>
      <c r="D48" s="13">
        <v>3150</v>
      </c>
      <c r="E48" s="13" t="s">
        <v>27</v>
      </c>
      <c r="F48" s="13" t="s">
        <v>12</v>
      </c>
      <c r="G48" s="33">
        <v>16444</v>
      </c>
      <c r="H48" s="33">
        <v>12199</v>
      </c>
      <c r="I48" s="33">
        <v>4123</v>
      </c>
      <c r="J48" s="33">
        <v>122</v>
      </c>
      <c r="K48" s="33">
        <v>0</v>
      </c>
      <c r="L48" s="34">
        <v>3.6400000000000002E-2</v>
      </c>
    </row>
    <row r="49" spans="1:12" x14ac:dyDescent="0.25">
      <c r="A49" s="14"/>
      <c r="B49" s="14"/>
      <c r="C49" s="15" t="s">
        <v>31</v>
      </c>
      <c r="D49" s="16"/>
      <c r="E49" s="16"/>
      <c r="F49" s="16"/>
      <c r="G49" s="35">
        <v>3423909</v>
      </c>
      <c r="H49" s="35">
        <v>2346127</v>
      </c>
      <c r="I49" s="35">
        <v>792991</v>
      </c>
      <c r="J49" s="35">
        <v>23461</v>
      </c>
      <c r="K49" s="35">
        <v>261330</v>
      </c>
      <c r="L49" s="36">
        <v>6.5726000000000004</v>
      </c>
    </row>
    <row r="50" spans="1:12" x14ac:dyDescent="0.25">
      <c r="A50" s="12">
        <v>1424</v>
      </c>
      <c r="B50" s="12">
        <v>600020347</v>
      </c>
      <c r="C50" s="12" t="s">
        <v>32</v>
      </c>
      <c r="D50" s="13">
        <v>3122</v>
      </c>
      <c r="E50" s="13" t="s">
        <v>11</v>
      </c>
      <c r="F50" s="13" t="s">
        <v>12</v>
      </c>
      <c r="G50" s="33">
        <v>1715686</v>
      </c>
      <c r="H50" s="33">
        <v>1205613</v>
      </c>
      <c r="I50" s="33">
        <v>407497</v>
      </c>
      <c r="J50" s="33">
        <v>12056</v>
      </c>
      <c r="K50" s="33">
        <v>90520</v>
      </c>
      <c r="L50" s="34">
        <v>3.2682000000000002</v>
      </c>
    </row>
    <row r="51" spans="1:12" x14ac:dyDescent="0.25">
      <c r="A51" s="12">
        <v>1424</v>
      </c>
      <c r="B51" s="12">
        <v>600020347</v>
      </c>
      <c r="C51" s="12" t="s">
        <v>32</v>
      </c>
      <c r="D51" s="13">
        <v>3141</v>
      </c>
      <c r="E51" s="13" t="s">
        <v>13</v>
      </c>
      <c r="F51" s="13" t="s">
        <v>14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</row>
    <row r="52" spans="1:12" x14ac:dyDescent="0.25">
      <c r="A52" s="12">
        <v>1424</v>
      </c>
      <c r="B52" s="12">
        <v>600020347</v>
      </c>
      <c r="C52" s="12" t="s">
        <v>32</v>
      </c>
      <c r="D52" s="13">
        <v>3147</v>
      </c>
      <c r="E52" s="13" t="s">
        <v>23</v>
      </c>
      <c r="F52" s="13" t="s">
        <v>14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</row>
    <row r="53" spans="1:12" x14ac:dyDescent="0.25">
      <c r="A53" s="12">
        <v>1424</v>
      </c>
      <c r="B53" s="13">
        <v>600020347</v>
      </c>
      <c r="C53" s="26" t="s">
        <v>32</v>
      </c>
      <c r="D53" s="13">
        <v>3150</v>
      </c>
      <c r="E53" s="13" t="s">
        <v>27</v>
      </c>
      <c r="F53" s="27" t="s">
        <v>12</v>
      </c>
      <c r="G53" s="33">
        <v>33689</v>
      </c>
      <c r="H53" s="33">
        <v>23221</v>
      </c>
      <c r="I53" s="33">
        <v>7849</v>
      </c>
      <c r="J53" s="33">
        <v>232</v>
      </c>
      <c r="K53" s="33">
        <v>2387</v>
      </c>
      <c r="L53" s="34">
        <v>6.93E-2</v>
      </c>
    </row>
    <row r="54" spans="1:12" x14ac:dyDescent="0.25">
      <c r="A54" s="14"/>
      <c r="B54" s="14"/>
      <c r="C54" s="15" t="s">
        <v>32</v>
      </c>
      <c r="D54" s="16"/>
      <c r="E54" s="16"/>
      <c r="F54" s="16"/>
      <c r="G54" s="35">
        <v>1749375</v>
      </c>
      <c r="H54" s="35">
        <v>1228834</v>
      </c>
      <c r="I54" s="35">
        <v>415346</v>
      </c>
      <c r="J54" s="35">
        <v>12288</v>
      </c>
      <c r="K54" s="35">
        <v>92907</v>
      </c>
      <c r="L54" s="36">
        <v>3.3375000000000004</v>
      </c>
    </row>
    <row r="55" spans="1:12" x14ac:dyDescent="0.25">
      <c r="A55" s="12">
        <v>1425</v>
      </c>
      <c r="B55" s="12">
        <v>600010023</v>
      </c>
      <c r="C55" s="12" t="s">
        <v>33</v>
      </c>
      <c r="D55" s="13">
        <v>3122</v>
      </c>
      <c r="E55" s="13" t="s">
        <v>11</v>
      </c>
      <c r="F55" s="13" t="s">
        <v>12</v>
      </c>
      <c r="G55" s="33">
        <v>644612</v>
      </c>
      <c r="H55" s="33">
        <v>457294</v>
      </c>
      <c r="I55" s="33">
        <v>154565</v>
      </c>
      <c r="J55" s="33">
        <v>4573</v>
      </c>
      <c r="K55" s="33">
        <v>28180</v>
      </c>
      <c r="L55" s="34">
        <v>1.2602</v>
      </c>
    </row>
    <row r="56" spans="1:12" x14ac:dyDescent="0.25">
      <c r="A56" s="12">
        <v>1425</v>
      </c>
      <c r="B56" s="12">
        <v>600010023</v>
      </c>
      <c r="C56" s="12" t="s">
        <v>33</v>
      </c>
      <c r="D56" s="13">
        <v>3141</v>
      </c>
      <c r="E56" s="13" t="s">
        <v>13</v>
      </c>
      <c r="F56" s="13" t="s">
        <v>14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</row>
    <row r="57" spans="1:12" x14ac:dyDescent="0.25">
      <c r="A57" s="12">
        <v>1425</v>
      </c>
      <c r="B57" s="12">
        <v>600010023</v>
      </c>
      <c r="C57" s="12" t="s">
        <v>33</v>
      </c>
      <c r="D57" s="13">
        <v>3147</v>
      </c>
      <c r="E57" s="13" t="s">
        <v>23</v>
      </c>
      <c r="F57" s="13" t="s">
        <v>14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</row>
    <row r="58" spans="1:12" x14ac:dyDescent="0.25">
      <c r="A58" s="14"/>
      <c r="B58" s="14"/>
      <c r="C58" s="15" t="s">
        <v>34</v>
      </c>
      <c r="D58" s="16"/>
      <c r="E58" s="16"/>
      <c r="F58" s="16"/>
      <c r="G58" s="35">
        <v>644612</v>
      </c>
      <c r="H58" s="35">
        <v>457294</v>
      </c>
      <c r="I58" s="35">
        <v>154565</v>
      </c>
      <c r="J58" s="35">
        <v>4573</v>
      </c>
      <c r="K58" s="35">
        <v>28180</v>
      </c>
      <c r="L58" s="36">
        <v>1.2602</v>
      </c>
    </row>
    <row r="59" spans="1:12" x14ac:dyDescent="0.25">
      <c r="A59" s="12">
        <v>1426</v>
      </c>
      <c r="B59" s="12">
        <v>600020371</v>
      </c>
      <c r="C59" s="12" t="s">
        <v>35</v>
      </c>
      <c r="D59" s="13">
        <v>3122</v>
      </c>
      <c r="E59" s="13" t="s">
        <v>11</v>
      </c>
      <c r="F59" s="13" t="s">
        <v>12</v>
      </c>
      <c r="G59" s="33">
        <v>757045</v>
      </c>
      <c r="H59" s="33">
        <v>541643</v>
      </c>
      <c r="I59" s="33">
        <v>183075</v>
      </c>
      <c r="J59" s="33">
        <v>5417</v>
      </c>
      <c r="K59" s="33">
        <v>26910</v>
      </c>
      <c r="L59" s="34">
        <v>1.4492</v>
      </c>
    </row>
    <row r="60" spans="1:12" x14ac:dyDescent="0.25">
      <c r="A60" s="12">
        <v>1426</v>
      </c>
      <c r="B60" s="12">
        <v>600020371</v>
      </c>
      <c r="C60" s="12" t="s">
        <v>35</v>
      </c>
      <c r="D60" s="13">
        <v>3150</v>
      </c>
      <c r="E60" s="13" t="s">
        <v>27</v>
      </c>
      <c r="F60" s="13" t="s">
        <v>12</v>
      </c>
      <c r="G60" s="33">
        <v>64315</v>
      </c>
      <c r="H60" s="33">
        <v>44331</v>
      </c>
      <c r="I60" s="33">
        <v>14984</v>
      </c>
      <c r="J60" s="33">
        <v>443</v>
      </c>
      <c r="K60" s="33">
        <v>4557</v>
      </c>
      <c r="L60" s="34">
        <v>0.1323</v>
      </c>
    </row>
    <row r="61" spans="1:12" x14ac:dyDescent="0.25">
      <c r="A61" s="14"/>
      <c r="B61" s="14"/>
      <c r="C61" s="15" t="s">
        <v>35</v>
      </c>
      <c r="D61" s="16"/>
      <c r="E61" s="16"/>
      <c r="F61" s="16"/>
      <c r="G61" s="35">
        <v>821360</v>
      </c>
      <c r="H61" s="35">
        <v>585974</v>
      </c>
      <c r="I61" s="35">
        <v>198059</v>
      </c>
      <c r="J61" s="35">
        <v>5860</v>
      </c>
      <c r="K61" s="35">
        <v>31467</v>
      </c>
      <c r="L61" s="36">
        <v>1.5815000000000001</v>
      </c>
    </row>
    <row r="62" spans="1:12" x14ac:dyDescent="0.25">
      <c r="A62" s="12">
        <v>1427</v>
      </c>
      <c r="B62" s="12">
        <v>600010422</v>
      </c>
      <c r="C62" s="12" t="s">
        <v>36</v>
      </c>
      <c r="D62" s="13">
        <v>3122</v>
      </c>
      <c r="E62" s="13" t="s">
        <v>11</v>
      </c>
      <c r="F62" s="13" t="s">
        <v>12</v>
      </c>
      <c r="G62" s="33">
        <v>1149330</v>
      </c>
      <c r="H62" s="33">
        <v>814562</v>
      </c>
      <c r="I62" s="33">
        <v>275322</v>
      </c>
      <c r="J62" s="33">
        <v>8146</v>
      </c>
      <c r="K62" s="33">
        <v>51300</v>
      </c>
      <c r="L62" s="34">
        <v>2.2155999999999998</v>
      </c>
    </row>
    <row r="63" spans="1:12" x14ac:dyDescent="0.25">
      <c r="A63" s="12">
        <v>1427</v>
      </c>
      <c r="B63" s="12">
        <v>600010422</v>
      </c>
      <c r="C63" s="12" t="s">
        <v>36</v>
      </c>
      <c r="D63" s="13">
        <v>3141</v>
      </c>
      <c r="E63" s="13" t="s">
        <v>13</v>
      </c>
      <c r="F63" s="13" t="s">
        <v>14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4">
        <v>0</v>
      </c>
    </row>
    <row r="64" spans="1:12" x14ac:dyDescent="0.25">
      <c r="A64" s="12">
        <v>1427</v>
      </c>
      <c r="B64" s="12">
        <v>600010422</v>
      </c>
      <c r="C64" s="12" t="s">
        <v>36</v>
      </c>
      <c r="D64" s="13">
        <v>3147</v>
      </c>
      <c r="E64" s="13" t="s">
        <v>23</v>
      </c>
      <c r="F64" s="13" t="s">
        <v>14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4">
        <v>0</v>
      </c>
    </row>
    <row r="65" spans="1:12" x14ac:dyDescent="0.25">
      <c r="A65" s="14"/>
      <c r="B65" s="14"/>
      <c r="C65" s="15" t="s">
        <v>36</v>
      </c>
      <c r="D65" s="16"/>
      <c r="E65" s="16"/>
      <c r="F65" s="16"/>
      <c r="G65" s="35">
        <v>1149330</v>
      </c>
      <c r="H65" s="35">
        <v>814562</v>
      </c>
      <c r="I65" s="35">
        <v>275322</v>
      </c>
      <c r="J65" s="35">
        <v>8146</v>
      </c>
      <c r="K65" s="35">
        <v>51300</v>
      </c>
      <c r="L65" s="36">
        <v>2.2155999999999998</v>
      </c>
    </row>
    <row r="66" spans="1:12" x14ac:dyDescent="0.25">
      <c r="A66" s="12">
        <v>1428</v>
      </c>
      <c r="B66" s="12">
        <v>600012646</v>
      </c>
      <c r="C66" s="12" t="s">
        <v>37</v>
      </c>
      <c r="D66" s="13">
        <v>3122</v>
      </c>
      <c r="E66" s="13" t="s">
        <v>11</v>
      </c>
      <c r="F66" s="13" t="s">
        <v>12</v>
      </c>
      <c r="G66" s="33">
        <v>1356272</v>
      </c>
      <c r="H66" s="33">
        <v>966626</v>
      </c>
      <c r="I66" s="33">
        <v>326720</v>
      </c>
      <c r="J66" s="33">
        <v>9666</v>
      </c>
      <c r="K66" s="33">
        <v>53260</v>
      </c>
      <c r="L66" s="34">
        <v>2.637</v>
      </c>
    </row>
    <row r="67" spans="1:12" x14ac:dyDescent="0.25">
      <c r="A67" s="12">
        <v>1428</v>
      </c>
      <c r="B67" s="12">
        <v>600012646</v>
      </c>
      <c r="C67" s="12" t="s">
        <v>37</v>
      </c>
      <c r="D67" s="13">
        <v>3147</v>
      </c>
      <c r="E67" s="13" t="s">
        <v>23</v>
      </c>
      <c r="F67" s="13" t="s">
        <v>14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</row>
    <row r="68" spans="1:12" x14ac:dyDescent="0.25">
      <c r="A68" s="12">
        <v>1428</v>
      </c>
      <c r="B68" s="12">
        <v>600012646</v>
      </c>
      <c r="C68" s="12" t="s">
        <v>37</v>
      </c>
      <c r="D68" s="13">
        <v>3150</v>
      </c>
      <c r="E68" s="13" t="s">
        <v>27</v>
      </c>
      <c r="F68" s="13" t="s">
        <v>12</v>
      </c>
      <c r="G68" s="33">
        <v>79546</v>
      </c>
      <c r="H68" s="33">
        <v>55308</v>
      </c>
      <c r="I68" s="33">
        <v>18694</v>
      </c>
      <c r="J68" s="33">
        <v>553</v>
      </c>
      <c r="K68" s="33">
        <v>4991</v>
      </c>
      <c r="L68" s="34">
        <v>0.1651</v>
      </c>
    </row>
    <row r="69" spans="1:12" x14ac:dyDescent="0.25">
      <c r="A69" s="14"/>
      <c r="B69" s="14"/>
      <c r="C69" s="15" t="s">
        <v>37</v>
      </c>
      <c r="D69" s="16"/>
      <c r="E69" s="16"/>
      <c r="F69" s="16"/>
      <c r="G69" s="35">
        <v>1435818</v>
      </c>
      <c r="H69" s="35">
        <v>1021934</v>
      </c>
      <c r="I69" s="35">
        <v>345414</v>
      </c>
      <c r="J69" s="35">
        <v>10219</v>
      </c>
      <c r="K69" s="35">
        <v>58251</v>
      </c>
      <c r="L69" s="36">
        <v>2.8020999999999998</v>
      </c>
    </row>
    <row r="70" spans="1:12" x14ac:dyDescent="0.25">
      <c r="A70" s="12">
        <v>1429</v>
      </c>
      <c r="B70" s="12">
        <v>600019713</v>
      </c>
      <c r="C70" s="12" t="s">
        <v>38</v>
      </c>
      <c r="D70" s="13">
        <v>3122</v>
      </c>
      <c r="E70" s="13" t="s">
        <v>11</v>
      </c>
      <c r="F70" s="13" t="s">
        <v>12</v>
      </c>
      <c r="G70" s="33">
        <v>1785981</v>
      </c>
      <c r="H70" s="33">
        <v>1260995</v>
      </c>
      <c r="I70" s="33">
        <v>426217</v>
      </c>
      <c r="J70" s="33">
        <v>12609</v>
      </c>
      <c r="K70" s="33">
        <v>86160</v>
      </c>
      <c r="L70" s="34">
        <v>3.4119999999999999</v>
      </c>
    </row>
    <row r="71" spans="1:12" x14ac:dyDescent="0.25">
      <c r="A71" s="12">
        <v>1429</v>
      </c>
      <c r="B71" s="12">
        <v>600019713</v>
      </c>
      <c r="C71" s="12" t="s">
        <v>38</v>
      </c>
      <c r="D71" s="13">
        <v>3141</v>
      </c>
      <c r="E71" s="13" t="s">
        <v>13</v>
      </c>
      <c r="F71" s="13" t="s">
        <v>14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4">
        <v>0</v>
      </c>
    </row>
    <row r="72" spans="1:12" x14ac:dyDescent="0.25">
      <c r="A72" s="12">
        <v>1429</v>
      </c>
      <c r="B72" s="12">
        <v>600019713</v>
      </c>
      <c r="C72" s="12" t="s">
        <v>38</v>
      </c>
      <c r="D72" s="13">
        <v>3147</v>
      </c>
      <c r="E72" s="13" t="s">
        <v>23</v>
      </c>
      <c r="F72" s="13" t="s">
        <v>14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4">
        <v>0</v>
      </c>
    </row>
    <row r="73" spans="1:12" x14ac:dyDescent="0.25">
      <c r="A73" s="12">
        <v>1429</v>
      </c>
      <c r="B73" s="12">
        <v>600019713</v>
      </c>
      <c r="C73" s="12" t="s">
        <v>38</v>
      </c>
      <c r="D73" s="13">
        <v>3150</v>
      </c>
      <c r="E73" s="13" t="s">
        <v>27</v>
      </c>
      <c r="F73" s="13" t="s">
        <v>12</v>
      </c>
      <c r="G73" s="33">
        <v>202990</v>
      </c>
      <c r="H73" s="33">
        <v>135454</v>
      </c>
      <c r="I73" s="33">
        <v>45783</v>
      </c>
      <c r="J73" s="33">
        <v>1355</v>
      </c>
      <c r="K73" s="33">
        <v>20398</v>
      </c>
      <c r="L73" s="34">
        <v>0.4042</v>
      </c>
    </row>
    <row r="74" spans="1:12" x14ac:dyDescent="0.25">
      <c r="A74" s="14"/>
      <c r="B74" s="14"/>
      <c r="C74" s="15" t="s">
        <v>38</v>
      </c>
      <c r="D74" s="16"/>
      <c r="E74" s="16"/>
      <c r="F74" s="16"/>
      <c r="G74" s="35">
        <v>1988971</v>
      </c>
      <c r="H74" s="35">
        <v>1396449</v>
      </c>
      <c r="I74" s="35">
        <v>472000</v>
      </c>
      <c r="J74" s="35">
        <v>13964</v>
      </c>
      <c r="K74" s="35">
        <v>106558</v>
      </c>
      <c r="L74" s="36">
        <v>3.8161999999999998</v>
      </c>
    </row>
    <row r="75" spans="1:12" x14ac:dyDescent="0.25">
      <c r="A75" s="12">
        <v>1430</v>
      </c>
      <c r="B75" s="12">
        <v>600019802</v>
      </c>
      <c r="C75" s="12" t="s">
        <v>39</v>
      </c>
      <c r="D75" s="13">
        <v>3122</v>
      </c>
      <c r="E75" s="13" t="s">
        <v>11</v>
      </c>
      <c r="F75" s="13" t="s">
        <v>12</v>
      </c>
      <c r="G75" s="33">
        <v>1501492</v>
      </c>
      <c r="H75" s="33">
        <v>1050128</v>
      </c>
      <c r="I75" s="33">
        <v>354943</v>
      </c>
      <c r="J75" s="33">
        <v>10501</v>
      </c>
      <c r="K75" s="33">
        <v>85920</v>
      </c>
      <c r="L75" s="34">
        <v>2.8254999999999999</v>
      </c>
    </row>
    <row r="76" spans="1:12" x14ac:dyDescent="0.25">
      <c r="A76" s="12">
        <v>1430</v>
      </c>
      <c r="B76" s="12">
        <v>600019802</v>
      </c>
      <c r="C76" s="12" t="s">
        <v>39</v>
      </c>
      <c r="D76" s="13">
        <v>3141</v>
      </c>
      <c r="E76" s="13" t="s">
        <v>13</v>
      </c>
      <c r="F76" s="13" t="s">
        <v>14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4">
        <v>0</v>
      </c>
    </row>
    <row r="77" spans="1:12" x14ac:dyDescent="0.25">
      <c r="A77" s="12">
        <v>1430</v>
      </c>
      <c r="B77" s="12">
        <v>600019802</v>
      </c>
      <c r="C77" s="12" t="s">
        <v>39</v>
      </c>
      <c r="D77" s="13">
        <v>3147</v>
      </c>
      <c r="E77" s="13" t="s">
        <v>23</v>
      </c>
      <c r="F77" s="13" t="s">
        <v>14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4">
        <v>0</v>
      </c>
    </row>
    <row r="78" spans="1:12" x14ac:dyDescent="0.25">
      <c r="A78" s="14"/>
      <c r="B78" s="14"/>
      <c r="C78" s="15" t="s">
        <v>39</v>
      </c>
      <c r="D78" s="16"/>
      <c r="E78" s="16"/>
      <c r="F78" s="16"/>
      <c r="G78" s="35">
        <v>1501492</v>
      </c>
      <c r="H78" s="35">
        <v>1050128</v>
      </c>
      <c r="I78" s="35">
        <v>354943</v>
      </c>
      <c r="J78" s="35">
        <v>10501</v>
      </c>
      <c r="K78" s="35">
        <v>85920</v>
      </c>
      <c r="L78" s="36">
        <v>2.8254999999999999</v>
      </c>
    </row>
    <row r="79" spans="1:12" x14ac:dyDescent="0.25">
      <c r="A79" s="12">
        <v>1432</v>
      </c>
      <c r="B79" s="12">
        <v>600170594</v>
      </c>
      <c r="C79" s="12" t="s">
        <v>40</v>
      </c>
      <c r="D79" s="13">
        <v>3111</v>
      </c>
      <c r="E79" s="13" t="s">
        <v>41</v>
      </c>
      <c r="F79" s="13" t="s">
        <v>12</v>
      </c>
      <c r="G79" s="33">
        <v>40416</v>
      </c>
      <c r="H79" s="33">
        <v>28305</v>
      </c>
      <c r="I79" s="33">
        <v>9567</v>
      </c>
      <c r="J79" s="33">
        <v>283</v>
      </c>
      <c r="K79" s="33">
        <v>2261</v>
      </c>
      <c r="L79" s="34">
        <v>0.1134</v>
      </c>
    </row>
    <row r="80" spans="1:12" x14ac:dyDescent="0.25">
      <c r="A80" s="12">
        <v>1432</v>
      </c>
      <c r="B80" s="12">
        <v>600170594</v>
      </c>
      <c r="C80" s="12" t="s">
        <v>40</v>
      </c>
      <c r="D80" s="13">
        <v>3123</v>
      </c>
      <c r="E80" s="13" t="s">
        <v>11</v>
      </c>
      <c r="F80" s="13" t="s">
        <v>12</v>
      </c>
      <c r="G80" s="33">
        <v>3737401</v>
      </c>
      <c r="H80" s="33">
        <v>2632189</v>
      </c>
      <c r="I80" s="33">
        <v>889680</v>
      </c>
      <c r="J80" s="33">
        <v>26322</v>
      </c>
      <c r="K80" s="33">
        <v>189210</v>
      </c>
      <c r="L80" s="34">
        <v>7.4421999999999997</v>
      </c>
    </row>
    <row r="81" spans="1:12" x14ac:dyDescent="0.25">
      <c r="A81" s="12">
        <v>1432</v>
      </c>
      <c r="B81" s="12">
        <v>600170594</v>
      </c>
      <c r="C81" s="12" t="s">
        <v>40</v>
      </c>
      <c r="D81" s="13">
        <v>3141</v>
      </c>
      <c r="E81" s="13" t="s">
        <v>13</v>
      </c>
      <c r="F81" s="13" t="s">
        <v>14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4">
        <v>0</v>
      </c>
    </row>
    <row r="82" spans="1:12" x14ac:dyDescent="0.25">
      <c r="A82" s="14"/>
      <c r="B82" s="14"/>
      <c r="C82" s="15" t="s">
        <v>40</v>
      </c>
      <c r="D82" s="16"/>
      <c r="E82" s="16"/>
      <c r="F82" s="16"/>
      <c r="G82" s="35">
        <v>3777817</v>
      </c>
      <c r="H82" s="35">
        <v>2660494</v>
      </c>
      <c r="I82" s="35">
        <v>899247</v>
      </c>
      <c r="J82" s="35">
        <v>26605</v>
      </c>
      <c r="K82" s="35">
        <v>191471</v>
      </c>
      <c r="L82" s="36">
        <v>7.5556000000000001</v>
      </c>
    </row>
    <row r="83" spans="1:12" x14ac:dyDescent="0.25">
      <c r="A83" s="12">
        <v>1433</v>
      </c>
      <c r="B83" s="12">
        <v>600170608</v>
      </c>
      <c r="C83" s="12" t="s">
        <v>42</v>
      </c>
      <c r="D83" s="13">
        <v>3122</v>
      </c>
      <c r="E83" s="13" t="s">
        <v>11</v>
      </c>
      <c r="F83" s="13" t="s">
        <v>12</v>
      </c>
      <c r="G83" s="33">
        <v>3529424</v>
      </c>
      <c r="H83" s="33">
        <v>2469632</v>
      </c>
      <c r="I83" s="33">
        <v>834736</v>
      </c>
      <c r="J83" s="33">
        <v>24696</v>
      </c>
      <c r="K83" s="33">
        <v>200360</v>
      </c>
      <c r="L83" s="34">
        <v>6.9412000000000003</v>
      </c>
    </row>
    <row r="84" spans="1:12" x14ac:dyDescent="0.25">
      <c r="A84" s="12">
        <v>1433</v>
      </c>
      <c r="B84" s="12">
        <v>600170608</v>
      </c>
      <c r="C84" s="12" t="s">
        <v>42</v>
      </c>
      <c r="D84" s="13">
        <v>3141</v>
      </c>
      <c r="E84" s="13" t="s">
        <v>13</v>
      </c>
      <c r="F84" s="13" t="s">
        <v>14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4">
        <v>0</v>
      </c>
    </row>
    <row r="85" spans="1:12" x14ac:dyDescent="0.25">
      <c r="A85" s="14"/>
      <c r="B85" s="14"/>
      <c r="C85" s="15" t="s">
        <v>42</v>
      </c>
      <c r="D85" s="16"/>
      <c r="E85" s="16"/>
      <c r="F85" s="16"/>
      <c r="G85" s="35">
        <v>3529424</v>
      </c>
      <c r="H85" s="35">
        <v>2469632</v>
      </c>
      <c r="I85" s="35">
        <v>834736</v>
      </c>
      <c r="J85" s="35">
        <v>24696</v>
      </c>
      <c r="K85" s="35">
        <v>200360</v>
      </c>
      <c r="L85" s="36">
        <v>6.9412000000000003</v>
      </c>
    </row>
    <row r="86" spans="1:12" x14ac:dyDescent="0.25">
      <c r="A86" s="12">
        <v>1434</v>
      </c>
      <c r="B86" s="12">
        <v>600170896</v>
      </c>
      <c r="C86" s="12" t="s">
        <v>43</v>
      </c>
      <c r="D86" s="13">
        <v>3123</v>
      </c>
      <c r="E86" s="13" t="s">
        <v>11</v>
      </c>
      <c r="F86" s="13" t="s">
        <v>12</v>
      </c>
      <c r="G86" s="33">
        <v>2055077</v>
      </c>
      <c r="H86" s="33">
        <v>1443900</v>
      </c>
      <c r="I86" s="33">
        <v>488038</v>
      </c>
      <c r="J86" s="33">
        <v>14439</v>
      </c>
      <c r="K86" s="33">
        <v>108700</v>
      </c>
      <c r="L86" s="34">
        <v>3.9735999999999998</v>
      </c>
    </row>
    <row r="87" spans="1:12" x14ac:dyDescent="0.25">
      <c r="A87" s="12">
        <v>1434</v>
      </c>
      <c r="B87" s="12">
        <v>600170896</v>
      </c>
      <c r="C87" s="12" t="s">
        <v>43</v>
      </c>
      <c r="D87" s="13">
        <v>3141</v>
      </c>
      <c r="E87" s="13" t="s">
        <v>13</v>
      </c>
      <c r="F87" s="13" t="s">
        <v>14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4">
        <v>0</v>
      </c>
    </row>
    <row r="88" spans="1:12" x14ac:dyDescent="0.25">
      <c r="A88" s="12">
        <v>1434</v>
      </c>
      <c r="B88" s="12">
        <v>600170896</v>
      </c>
      <c r="C88" s="12" t="s">
        <v>43</v>
      </c>
      <c r="D88" s="13">
        <v>3147</v>
      </c>
      <c r="E88" s="13" t="s">
        <v>23</v>
      </c>
      <c r="F88" s="13" t="s">
        <v>14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4">
        <v>0</v>
      </c>
    </row>
    <row r="89" spans="1:12" x14ac:dyDescent="0.25">
      <c r="A89" s="14"/>
      <c r="B89" s="14"/>
      <c r="C89" s="15" t="s">
        <v>43</v>
      </c>
      <c r="D89" s="16"/>
      <c r="E89" s="16"/>
      <c r="F89" s="16"/>
      <c r="G89" s="35">
        <v>2055077</v>
      </c>
      <c r="H89" s="35">
        <v>1443900</v>
      </c>
      <c r="I89" s="35">
        <v>488038</v>
      </c>
      <c r="J89" s="35">
        <v>14439</v>
      </c>
      <c r="K89" s="35">
        <v>108700</v>
      </c>
      <c r="L89" s="36">
        <v>3.9735999999999998</v>
      </c>
    </row>
    <row r="90" spans="1:12" x14ac:dyDescent="0.25">
      <c r="A90" s="12">
        <v>1436</v>
      </c>
      <c r="B90" s="12">
        <v>600170900</v>
      </c>
      <c r="C90" s="12" t="s">
        <v>44</v>
      </c>
      <c r="D90" s="13">
        <v>3123</v>
      </c>
      <c r="E90" s="13" t="s">
        <v>11</v>
      </c>
      <c r="F90" s="13" t="s">
        <v>12</v>
      </c>
      <c r="G90" s="33">
        <v>2731555</v>
      </c>
      <c r="H90" s="33">
        <v>1941576</v>
      </c>
      <c r="I90" s="33">
        <v>656253</v>
      </c>
      <c r="J90" s="33">
        <v>19416</v>
      </c>
      <c r="K90" s="33">
        <v>114310</v>
      </c>
      <c r="L90" s="34">
        <v>5.4432</v>
      </c>
    </row>
    <row r="91" spans="1:12" x14ac:dyDescent="0.25">
      <c r="A91" s="12">
        <v>1436</v>
      </c>
      <c r="B91" s="12">
        <v>600170900</v>
      </c>
      <c r="C91" s="12" t="s">
        <v>44</v>
      </c>
      <c r="D91" s="13">
        <v>3141</v>
      </c>
      <c r="E91" s="13" t="s">
        <v>13</v>
      </c>
      <c r="F91" s="13" t="s">
        <v>14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4">
        <v>0</v>
      </c>
    </row>
    <row r="92" spans="1:12" x14ac:dyDescent="0.25">
      <c r="A92" s="12">
        <v>1436</v>
      </c>
      <c r="B92" s="12">
        <v>600170900</v>
      </c>
      <c r="C92" s="12" t="s">
        <v>44</v>
      </c>
      <c r="D92" s="13">
        <v>3147</v>
      </c>
      <c r="E92" s="13" t="s">
        <v>23</v>
      </c>
      <c r="F92" s="13" t="s">
        <v>14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4">
        <v>0</v>
      </c>
    </row>
    <row r="93" spans="1:12" x14ac:dyDescent="0.25">
      <c r="A93" s="14"/>
      <c r="B93" s="14"/>
      <c r="C93" s="15" t="s">
        <v>44</v>
      </c>
      <c r="D93" s="16"/>
      <c r="E93" s="16"/>
      <c r="F93" s="16"/>
      <c r="G93" s="35">
        <v>2731555</v>
      </c>
      <c r="H93" s="35">
        <v>1941576</v>
      </c>
      <c r="I93" s="35">
        <v>656253</v>
      </c>
      <c r="J93" s="35">
        <v>19416</v>
      </c>
      <c r="K93" s="35">
        <v>114310</v>
      </c>
      <c r="L93" s="36">
        <v>5.4432</v>
      </c>
    </row>
    <row r="94" spans="1:12" x14ac:dyDescent="0.25">
      <c r="A94" s="12">
        <v>1437</v>
      </c>
      <c r="B94" s="12">
        <v>600010104</v>
      </c>
      <c r="C94" s="12" t="s">
        <v>45</v>
      </c>
      <c r="D94" s="13">
        <v>3123</v>
      </c>
      <c r="E94" s="13" t="s">
        <v>11</v>
      </c>
      <c r="F94" s="13" t="s">
        <v>12</v>
      </c>
      <c r="G94" s="33">
        <v>5038706</v>
      </c>
      <c r="H94" s="33">
        <v>3529537</v>
      </c>
      <c r="I94" s="33">
        <v>1192984</v>
      </c>
      <c r="J94" s="33">
        <v>35295</v>
      </c>
      <c r="K94" s="33">
        <v>280890</v>
      </c>
      <c r="L94" s="34">
        <v>10.080299999999999</v>
      </c>
    </row>
    <row r="95" spans="1:12" x14ac:dyDescent="0.25">
      <c r="A95" s="14"/>
      <c r="B95" s="14"/>
      <c r="C95" s="15" t="s">
        <v>45</v>
      </c>
      <c r="D95" s="16"/>
      <c r="E95" s="16"/>
      <c r="F95" s="16"/>
      <c r="G95" s="35">
        <v>5038706</v>
      </c>
      <c r="H95" s="35">
        <v>3529537</v>
      </c>
      <c r="I95" s="35">
        <v>1192984</v>
      </c>
      <c r="J95" s="35">
        <v>35295</v>
      </c>
      <c r="K95" s="35">
        <v>280890</v>
      </c>
      <c r="L95" s="36">
        <v>10.080299999999999</v>
      </c>
    </row>
    <row r="96" spans="1:12" x14ac:dyDescent="0.25">
      <c r="A96" s="12">
        <v>1438</v>
      </c>
      <c r="B96" s="12">
        <v>600010490</v>
      </c>
      <c r="C96" s="12" t="s">
        <v>46</v>
      </c>
      <c r="D96" s="13">
        <v>3122</v>
      </c>
      <c r="E96" s="13" t="s">
        <v>11</v>
      </c>
      <c r="F96" s="13" t="s">
        <v>12</v>
      </c>
      <c r="G96" s="33">
        <v>2115141</v>
      </c>
      <c r="H96" s="33">
        <v>1487449</v>
      </c>
      <c r="I96" s="33">
        <v>502758</v>
      </c>
      <c r="J96" s="33">
        <v>14874</v>
      </c>
      <c r="K96" s="33">
        <v>110060</v>
      </c>
      <c r="L96" s="34">
        <v>4.0804999999999998</v>
      </c>
    </row>
    <row r="97" spans="1:12" x14ac:dyDescent="0.25">
      <c r="A97" s="14"/>
      <c r="B97" s="14"/>
      <c r="C97" s="15" t="s">
        <v>46</v>
      </c>
      <c r="D97" s="16"/>
      <c r="E97" s="16"/>
      <c r="F97" s="16"/>
      <c r="G97" s="35">
        <v>2115141</v>
      </c>
      <c r="H97" s="35">
        <v>1487449</v>
      </c>
      <c r="I97" s="35">
        <v>502758</v>
      </c>
      <c r="J97" s="35">
        <v>14874</v>
      </c>
      <c r="K97" s="35">
        <v>110060</v>
      </c>
      <c r="L97" s="36">
        <v>4.0804999999999998</v>
      </c>
    </row>
    <row r="98" spans="1:12" x14ac:dyDescent="0.25">
      <c r="A98" s="12">
        <v>1440</v>
      </c>
      <c r="B98" s="12">
        <v>600010481</v>
      </c>
      <c r="C98" s="12" t="s">
        <v>47</v>
      </c>
      <c r="D98" s="13">
        <v>3123</v>
      </c>
      <c r="E98" s="13" t="s">
        <v>11</v>
      </c>
      <c r="F98" s="13" t="s">
        <v>12</v>
      </c>
      <c r="G98" s="33">
        <v>1857144</v>
      </c>
      <c r="H98" s="33">
        <v>1306702</v>
      </c>
      <c r="I98" s="33">
        <v>441665</v>
      </c>
      <c r="J98" s="33">
        <v>13067</v>
      </c>
      <c r="K98" s="33">
        <v>95710</v>
      </c>
      <c r="L98" s="34">
        <v>3.5724</v>
      </c>
    </row>
    <row r="99" spans="1:12" x14ac:dyDescent="0.25">
      <c r="A99" s="12">
        <v>1440</v>
      </c>
      <c r="B99" s="12">
        <v>600010481</v>
      </c>
      <c r="C99" s="12" t="s">
        <v>47</v>
      </c>
      <c r="D99" s="13">
        <v>3147</v>
      </c>
      <c r="E99" s="13" t="s">
        <v>23</v>
      </c>
      <c r="F99" s="13" t="s">
        <v>14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4">
        <v>0</v>
      </c>
    </row>
    <row r="100" spans="1:12" x14ac:dyDescent="0.25">
      <c r="A100" s="14"/>
      <c r="B100" s="14"/>
      <c r="C100" s="15" t="s">
        <v>47</v>
      </c>
      <c r="D100" s="16"/>
      <c r="E100" s="16"/>
      <c r="F100" s="16"/>
      <c r="G100" s="35">
        <v>1857144</v>
      </c>
      <c r="H100" s="35">
        <v>1306702</v>
      </c>
      <c r="I100" s="35">
        <v>441665</v>
      </c>
      <c r="J100" s="35">
        <v>13067</v>
      </c>
      <c r="K100" s="35">
        <v>95710</v>
      </c>
      <c r="L100" s="36">
        <v>3.5724</v>
      </c>
    </row>
    <row r="101" spans="1:12" x14ac:dyDescent="0.25">
      <c r="A101" s="12">
        <v>1442</v>
      </c>
      <c r="B101" s="12">
        <v>600010686</v>
      </c>
      <c r="C101" s="12" t="s">
        <v>48</v>
      </c>
      <c r="D101" s="13">
        <v>3123</v>
      </c>
      <c r="E101" s="13" t="s">
        <v>11</v>
      </c>
      <c r="F101" s="13" t="s">
        <v>12</v>
      </c>
      <c r="G101" s="33">
        <v>3263944</v>
      </c>
      <c r="H101" s="33">
        <v>2293267</v>
      </c>
      <c r="I101" s="33">
        <v>775124</v>
      </c>
      <c r="J101" s="33">
        <v>22933</v>
      </c>
      <c r="K101" s="33">
        <v>172620</v>
      </c>
      <c r="L101" s="34">
        <v>6.4477000000000002</v>
      </c>
    </row>
    <row r="102" spans="1:12" x14ac:dyDescent="0.25">
      <c r="A102" s="14"/>
      <c r="B102" s="14"/>
      <c r="C102" s="15" t="s">
        <v>48</v>
      </c>
      <c r="D102" s="16"/>
      <c r="E102" s="16"/>
      <c r="F102" s="16"/>
      <c r="G102" s="35">
        <v>3263944</v>
      </c>
      <c r="H102" s="35">
        <v>2293267</v>
      </c>
      <c r="I102" s="35">
        <v>775124</v>
      </c>
      <c r="J102" s="35">
        <v>22933</v>
      </c>
      <c r="K102" s="35">
        <v>172620</v>
      </c>
      <c r="L102" s="36">
        <v>6.4477000000000002</v>
      </c>
    </row>
    <row r="103" spans="1:12" x14ac:dyDescent="0.25">
      <c r="A103" s="12">
        <v>1443</v>
      </c>
      <c r="B103" s="12">
        <v>600170918</v>
      </c>
      <c r="C103" s="12" t="s">
        <v>49</v>
      </c>
      <c r="D103" s="13">
        <v>3122</v>
      </c>
      <c r="E103" s="13" t="s">
        <v>11</v>
      </c>
      <c r="F103" s="13" t="s">
        <v>12</v>
      </c>
      <c r="G103" s="33">
        <v>1458381</v>
      </c>
      <c r="H103" s="33">
        <v>1023525</v>
      </c>
      <c r="I103" s="33">
        <v>345951</v>
      </c>
      <c r="J103" s="33">
        <v>10235</v>
      </c>
      <c r="K103" s="33">
        <v>78670</v>
      </c>
      <c r="L103" s="34">
        <v>2.7368000000000001</v>
      </c>
    </row>
    <row r="104" spans="1:12" x14ac:dyDescent="0.25">
      <c r="A104" s="12">
        <v>1443</v>
      </c>
      <c r="B104" s="12">
        <v>600170918</v>
      </c>
      <c r="C104" s="12" t="s">
        <v>49</v>
      </c>
      <c r="D104" s="13">
        <v>3141</v>
      </c>
      <c r="E104" s="13" t="s">
        <v>13</v>
      </c>
      <c r="F104" s="13" t="s">
        <v>14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4">
        <v>0</v>
      </c>
    </row>
    <row r="105" spans="1:12" x14ac:dyDescent="0.25">
      <c r="A105" s="12">
        <v>1443</v>
      </c>
      <c r="B105" s="12">
        <v>600170918</v>
      </c>
      <c r="C105" s="12" t="s">
        <v>49</v>
      </c>
      <c r="D105" s="13">
        <v>3147</v>
      </c>
      <c r="E105" s="13" t="s">
        <v>23</v>
      </c>
      <c r="F105" s="13" t="s">
        <v>14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4">
        <v>0</v>
      </c>
    </row>
    <row r="106" spans="1:12" x14ac:dyDescent="0.25">
      <c r="A106" s="14"/>
      <c r="B106" s="14"/>
      <c r="C106" s="15" t="s">
        <v>49</v>
      </c>
      <c r="D106" s="16"/>
      <c r="E106" s="16"/>
      <c r="F106" s="16"/>
      <c r="G106" s="35">
        <v>1458381</v>
      </c>
      <c r="H106" s="35">
        <v>1023525</v>
      </c>
      <c r="I106" s="35">
        <v>345951</v>
      </c>
      <c r="J106" s="35">
        <v>10235</v>
      </c>
      <c r="K106" s="35">
        <v>78670</v>
      </c>
      <c r="L106" s="36">
        <v>2.7368000000000001</v>
      </c>
    </row>
    <row r="107" spans="1:12" x14ac:dyDescent="0.25">
      <c r="A107" s="12">
        <v>1448</v>
      </c>
      <c r="B107" s="12">
        <v>600010678</v>
      </c>
      <c r="C107" s="12" t="s">
        <v>50</v>
      </c>
      <c r="D107" s="13">
        <v>3123</v>
      </c>
      <c r="E107" s="13" t="s">
        <v>11</v>
      </c>
      <c r="F107" s="13" t="s">
        <v>12</v>
      </c>
      <c r="G107" s="33">
        <v>2879284</v>
      </c>
      <c r="H107" s="33">
        <v>2009780</v>
      </c>
      <c r="I107" s="33">
        <v>679306</v>
      </c>
      <c r="J107" s="33">
        <v>20098</v>
      </c>
      <c r="K107" s="33">
        <v>170100</v>
      </c>
      <c r="L107" s="34">
        <v>5.5730000000000004</v>
      </c>
    </row>
    <row r="108" spans="1:12" x14ac:dyDescent="0.25">
      <c r="A108" s="12">
        <v>1448</v>
      </c>
      <c r="B108" s="12">
        <v>600010678</v>
      </c>
      <c r="C108" s="12" t="s">
        <v>50</v>
      </c>
      <c r="D108" s="13">
        <v>3141</v>
      </c>
      <c r="E108" s="13" t="s">
        <v>13</v>
      </c>
      <c r="F108" s="13" t="s">
        <v>14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4">
        <v>0</v>
      </c>
    </row>
    <row r="109" spans="1:12" x14ac:dyDescent="0.25">
      <c r="A109" s="12">
        <v>1448</v>
      </c>
      <c r="B109" s="12">
        <v>600010678</v>
      </c>
      <c r="C109" s="12" t="s">
        <v>50</v>
      </c>
      <c r="D109" s="13">
        <v>3147</v>
      </c>
      <c r="E109" s="13" t="s">
        <v>23</v>
      </c>
      <c r="F109" s="13" t="s">
        <v>14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4">
        <v>0</v>
      </c>
    </row>
    <row r="110" spans="1:12" x14ac:dyDescent="0.25">
      <c r="A110" s="14"/>
      <c r="B110" s="14"/>
      <c r="C110" s="15" t="s">
        <v>50</v>
      </c>
      <c r="D110" s="16"/>
      <c r="E110" s="16"/>
      <c r="F110" s="16"/>
      <c r="G110" s="35">
        <v>2879284</v>
      </c>
      <c r="H110" s="35">
        <v>2009780</v>
      </c>
      <c r="I110" s="35">
        <v>679306</v>
      </c>
      <c r="J110" s="35">
        <v>20098</v>
      </c>
      <c r="K110" s="35">
        <v>170100</v>
      </c>
      <c r="L110" s="36">
        <v>5.5730000000000004</v>
      </c>
    </row>
    <row r="111" spans="1:12" x14ac:dyDescent="0.25">
      <c r="A111" s="12">
        <v>1450</v>
      </c>
      <c r="B111" s="12">
        <v>600023460</v>
      </c>
      <c r="C111" s="12" t="s">
        <v>51</v>
      </c>
      <c r="D111" s="13">
        <v>3124</v>
      </c>
      <c r="E111" s="13" t="s">
        <v>11</v>
      </c>
      <c r="F111" s="13" t="s">
        <v>12</v>
      </c>
      <c r="G111" s="33">
        <v>2083389</v>
      </c>
      <c r="H111" s="33">
        <v>1449676</v>
      </c>
      <c r="I111" s="33">
        <v>489990</v>
      </c>
      <c r="J111" s="33">
        <v>14497</v>
      </c>
      <c r="K111" s="33">
        <v>129226</v>
      </c>
      <c r="L111" s="34">
        <v>3.9249000000000001</v>
      </c>
    </row>
    <row r="112" spans="1:12" x14ac:dyDescent="0.25">
      <c r="A112" s="12">
        <v>1450</v>
      </c>
      <c r="B112" s="12">
        <v>600023460</v>
      </c>
      <c r="C112" s="12" t="s">
        <v>51</v>
      </c>
      <c r="D112" s="13">
        <v>3141</v>
      </c>
      <c r="E112" s="13" t="s">
        <v>13</v>
      </c>
      <c r="F112" s="13" t="s">
        <v>14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4">
        <v>0</v>
      </c>
    </row>
    <row r="113" spans="1:12" x14ac:dyDescent="0.25">
      <c r="A113" s="12">
        <v>1450</v>
      </c>
      <c r="B113" s="12">
        <v>600023460</v>
      </c>
      <c r="C113" s="12" t="s">
        <v>51</v>
      </c>
      <c r="D113" s="13">
        <v>3145</v>
      </c>
      <c r="E113" s="19" t="s">
        <v>52</v>
      </c>
      <c r="F113" s="13" t="s">
        <v>14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4">
        <v>0</v>
      </c>
    </row>
    <row r="114" spans="1:12" x14ac:dyDescent="0.25">
      <c r="A114" s="12">
        <v>1450</v>
      </c>
      <c r="B114" s="12">
        <v>600023460</v>
      </c>
      <c r="C114" s="12" t="s">
        <v>51</v>
      </c>
      <c r="D114" s="13">
        <v>3147</v>
      </c>
      <c r="E114" s="13" t="s">
        <v>23</v>
      </c>
      <c r="F114" s="13" t="s">
        <v>14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4">
        <v>0</v>
      </c>
    </row>
    <row r="115" spans="1:12" x14ac:dyDescent="0.25">
      <c r="A115" s="14"/>
      <c r="B115" s="14"/>
      <c r="C115" s="15" t="s">
        <v>51</v>
      </c>
      <c r="D115" s="16"/>
      <c r="E115" s="16"/>
      <c r="F115" s="16"/>
      <c r="G115" s="35">
        <v>2083389</v>
      </c>
      <c r="H115" s="35">
        <v>1449676</v>
      </c>
      <c r="I115" s="35">
        <v>489990</v>
      </c>
      <c r="J115" s="35">
        <v>14497</v>
      </c>
      <c r="K115" s="35">
        <v>129226</v>
      </c>
      <c r="L115" s="36">
        <v>3.9249000000000001</v>
      </c>
    </row>
    <row r="116" spans="1:12" x14ac:dyDescent="0.25">
      <c r="A116" s="12">
        <v>1452</v>
      </c>
      <c r="B116" s="12">
        <v>691000093</v>
      </c>
      <c r="C116" s="12" t="s">
        <v>53</v>
      </c>
      <c r="D116" s="13">
        <v>3122</v>
      </c>
      <c r="E116" s="13" t="s">
        <v>11</v>
      </c>
      <c r="F116" s="13" t="s">
        <v>12</v>
      </c>
      <c r="G116" s="33">
        <v>2628338</v>
      </c>
      <c r="H116" s="33">
        <v>1836000</v>
      </c>
      <c r="I116" s="33">
        <v>620568</v>
      </c>
      <c r="J116" s="33">
        <v>18360</v>
      </c>
      <c r="K116" s="33">
        <v>153410</v>
      </c>
      <c r="L116" s="34">
        <v>5.1161000000000003</v>
      </c>
    </row>
    <row r="117" spans="1:12" x14ac:dyDescent="0.25">
      <c r="A117" s="12">
        <v>1452</v>
      </c>
      <c r="B117" s="12">
        <v>691000093</v>
      </c>
      <c r="C117" s="12" t="s">
        <v>53</v>
      </c>
      <c r="D117" s="13">
        <v>3141</v>
      </c>
      <c r="E117" s="13" t="s">
        <v>13</v>
      </c>
      <c r="F117" s="13" t="s">
        <v>14</v>
      </c>
      <c r="G117" s="33">
        <v>0</v>
      </c>
      <c r="H117" s="33">
        <v>0</v>
      </c>
      <c r="I117" s="33">
        <v>0</v>
      </c>
      <c r="J117" s="33">
        <v>0</v>
      </c>
      <c r="K117" s="33">
        <v>0</v>
      </c>
      <c r="L117" s="34">
        <v>0</v>
      </c>
    </row>
    <row r="118" spans="1:12" x14ac:dyDescent="0.25">
      <c r="A118" s="12">
        <v>1452</v>
      </c>
      <c r="B118" s="12">
        <v>691000093</v>
      </c>
      <c r="C118" s="12" t="s">
        <v>53</v>
      </c>
      <c r="D118" s="13">
        <v>3147</v>
      </c>
      <c r="E118" s="13" t="s">
        <v>23</v>
      </c>
      <c r="F118" s="13" t="s">
        <v>14</v>
      </c>
      <c r="G118" s="33">
        <v>0</v>
      </c>
      <c r="H118" s="33">
        <v>0</v>
      </c>
      <c r="I118" s="33">
        <v>0</v>
      </c>
      <c r="J118" s="33">
        <v>0</v>
      </c>
      <c r="K118" s="33">
        <v>0</v>
      </c>
      <c r="L118" s="34">
        <v>0</v>
      </c>
    </row>
    <row r="119" spans="1:12" x14ac:dyDescent="0.25">
      <c r="A119" s="14"/>
      <c r="B119" s="14"/>
      <c r="C119" s="15" t="s">
        <v>53</v>
      </c>
      <c r="D119" s="16"/>
      <c r="E119" s="16"/>
      <c r="F119" s="16"/>
      <c r="G119" s="35">
        <v>2628338</v>
      </c>
      <c r="H119" s="35">
        <v>1836000</v>
      </c>
      <c r="I119" s="35">
        <v>620568</v>
      </c>
      <c r="J119" s="35">
        <v>18360</v>
      </c>
      <c r="K119" s="35">
        <v>153410</v>
      </c>
      <c r="L119" s="36">
        <v>5.1161000000000003</v>
      </c>
    </row>
    <row r="120" spans="1:12" x14ac:dyDescent="0.25">
      <c r="A120" s="12">
        <v>1455</v>
      </c>
      <c r="B120" s="12">
        <v>600023401</v>
      </c>
      <c r="C120" s="12" t="s">
        <v>54</v>
      </c>
      <c r="D120" s="13">
        <v>3112</v>
      </c>
      <c r="E120" s="13" t="s">
        <v>41</v>
      </c>
      <c r="F120" s="13" t="s">
        <v>12</v>
      </c>
      <c r="G120" s="33">
        <v>146192</v>
      </c>
      <c r="H120" s="33">
        <v>101463</v>
      </c>
      <c r="I120" s="33">
        <v>34294</v>
      </c>
      <c r="J120" s="33">
        <v>1015</v>
      </c>
      <c r="K120" s="33">
        <v>9420</v>
      </c>
      <c r="L120" s="34">
        <v>0.40649999999999997</v>
      </c>
    </row>
    <row r="121" spans="1:12" x14ac:dyDescent="0.25">
      <c r="A121" s="12">
        <v>1455</v>
      </c>
      <c r="B121" s="12">
        <v>600023401</v>
      </c>
      <c r="C121" s="12" t="s">
        <v>54</v>
      </c>
      <c r="D121" s="13">
        <v>3114</v>
      </c>
      <c r="E121" s="13" t="s">
        <v>55</v>
      </c>
      <c r="F121" s="13" t="s">
        <v>12</v>
      </c>
      <c r="G121" s="33">
        <v>1246671</v>
      </c>
      <c r="H121" s="33">
        <v>858176</v>
      </c>
      <c r="I121" s="33">
        <v>290064</v>
      </c>
      <c r="J121" s="33">
        <v>8581</v>
      </c>
      <c r="K121" s="33">
        <v>89850</v>
      </c>
      <c r="L121" s="34">
        <v>2.5798000000000001</v>
      </c>
    </row>
    <row r="122" spans="1:12" x14ac:dyDescent="0.25">
      <c r="A122" s="12">
        <v>1455</v>
      </c>
      <c r="B122" s="12">
        <v>600023401</v>
      </c>
      <c r="C122" s="12" t="s">
        <v>54</v>
      </c>
      <c r="D122" s="13">
        <v>3141</v>
      </c>
      <c r="E122" s="13" t="s">
        <v>13</v>
      </c>
      <c r="F122" s="13" t="s">
        <v>14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4">
        <v>0</v>
      </c>
    </row>
    <row r="123" spans="1:12" x14ac:dyDescent="0.25">
      <c r="A123" s="12">
        <v>1455</v>
      </c>
      <c r="B123" s="12">
        <v>600023401</v>
      </c>
      <c r="C123" s="12" t="s">
        <v>54</v>
      </c>
      <c r="D123" s="13">
        <v>3143</v>
      </c>
      <c r="E123" s="13" t="s">
        <v>56</v>
      </c>
      <c r="F123" s="13" t="s">
        <v>12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4">
        <v>0</v>
      </c>
    </row>
    <row r="124" spans="1:12" x14ac:dyDescent="0.25">
      <c r="A124" s="12">
        <v>1455</v>
      </c>
      <c r="B124" s="12">
        <v>600023401</v>
      </c>
      <c r="C124" s="12" t="s">
        <v>54</v>
      </c>
      <c r="D124" s="13">
        <v>3145</v>
      </c>
      <c r="E124" s="19" t="s">
        <v>52</v>
      </c>
      <c r="F124" s="13" t="s">
        <v>14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4">
        <v>0</v>
      </c>
    </row>
    <row r="125" spans="1:12" x14ac:dyDescent="0.25">
      <c r="A125" s="14"/>
      <c r="B125" s="14"/>
      <c r="C125" s="15" t="s">
        <v>54</v>
      </c>
      <c r="D125" s="16"/>
      <c r="E125" s="16"/>
      <c r="F125" s="16"/>
      <c r="G125" s="35">
        <v>1392863</v>
      </c>
      <c r="H125" s="35">
        <v>959639</v>
      </c>
      <c r="I125" s="35">
        <v>324358</v>
      </c>
      <c r="J125" s="35">
        <v>9596</v>
      </c>
      <c r="K125" s="35">
        <v>99270</v>
      </c>
      <c r="L125" s="36">
        <v>2.9863</v>
      </c>
    </row>
    <row r="126" spans="1:12" x14ac:dyDescent="0.25">
      <c r="A126" s="12">
        <v>1456</v>
      </c>
      <c r="B126" s="12">
        <v>600023427</v>
      </c>
      <c r="C126" s="12" t="s">
        <v>57</v>
      </c>
      <c r="D126" s="13">
        <v>3112</v>
      </c>
      <c r="E126" s="13" t="s">
        <v>41</v>
      </c>
      <c r="F126" s="13" t="s">
        <v>12</v>
      </c>
      <c r="G126" s="33">
        <v>240343</v>
      </c>
      <c r="H126" s="33">
        <v>169105</v>
      </c>
      <c r="I126" s="33">
        <v>57157</v>
      </c>
      <c r="J126" s="33">
        <v>1691</v>
      </c>
      <c r="K126" s="33">
        <v>12390</v>
      </c>
      <c r="L126" s="34">
        <v>0.67749999999999999</v>
      </c>
    </row>
    <row r="127" spans="1:12" x14ac:dyDescent="0.25">
      <c r="A127" s="12">
        <v>1456</v>
      </c>
      <c r="B127" s="12">
        <v>600023427</v>
      </c>
      <c r="C127" s="12" t="s">
        <v>57</v>
      </c>
      <c r="D127" s="13">
        <v>3114</v>
      </c>
      <c r="E127" s="13" t="s">
        <v>55</v>
      </c>
      <c r="F127" s="13" t="s">
        <v>12</v>
      </c>
      <c r="G127" s="33">
        <v>1632040</v>
      </c>
      <c r="H127" s="33">
        <v>1118124</v>
      </c>
      <c r="I127" s="33">
        <v>377926</v>
      </c>
      <c r="J127" s="33">
        <v>11181</v>
      </c>
      <c r="K127" s="33">
        <v>124809</v>
      </c>
      <c r="L127" s="34">
        <v>3.4367000000000001</v>
      </c>
    </row>
    <row r="128" spans="1:12" x14ac:dyDescent="0.25">
      <c r="A128" s="12">
        <v>1456</v>
      </c>
      <c r="B128" s="12">
        <v>600023427</v>
      </c>
      <c r="C128" s="12" t="s">
        <v>57</v>
      </c>
      <c r="D128" s="13">
        <v>3141</v>
      </c>
      <c r="E128" s="13" t="s">
        <v>13</v>
      </c>
      <c r="F128" s="13" t="s">
        <v>14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4">
        <v>0</v>
      </c>
    </row>
    <row r="129" spans="1:12" x14ac:dyDescent="0.25">
      <c r="A129" s="12">
        <v>1456</v>
      </c>
      <c r="B129" s="12">
        <v>600023427</v>
      </c>
      <c r="C129" s="12" t="s">
        <v>57</v>
      </c>
      <c r="D129" s="13">
        <v>3143</v>
      </c>
      <c r="E129" s="13" t="s">
        <v>56</v>
      </c>
      <c r="F129" s="13" t="s">
        <v>12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4">
        <v>0</v>
      </c>
    </row>
    <row r="130" spans="1:12" x14ac:dyDescent="0.25">
      <c r="A130" s="12">
        <v>1456</v>
      </c>
      <c r="B130" s="12">
        <v>600023427</v>
      </c>
      <c r="C130" s="12" t="s">
        <v>57</v>
      </c>
      <c r="D130" s="13">
        <v>3146</v>
      </c>
      <c r="E130" s="13" t="s">
        <v>58</v>
      </c>
      <c r="F130" s="13" t="s">
        <v>14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4">
        <v>0</v>
      </c>
    </row>
    <row r="131" spans="1:12" x14ac:dyDescent="0.25">
      <c r="A131" s="14"/>
      <c r="B131" s="14"/>
      <c r="C131" s="15" t="s">
        <v>57</v>
      </c>
      <c r="D131" s="16"/>
      <c r="E131" s="16"/>
      <c r="F131" s="16"/>
      <c r="G131" s="35">
        <v>1872383</v>
      </c>
      <c r="H131" s="35">
        <v>1287229</v>
      </c>
      <c r="I131" s="35">
        <v>435083</v>
      </c>
      <c r="J131" s="35">
        <v>12872</v>
      </c>
      <c r="K131" s="35">
        <v>137199</v>
      </c>
      <c r="L131" s="36">
        <v>4.1142000000000003</v>
      </c>
    </row>
    <row r="132" spans="1:12" x14ac:dyDescent="0.25">
      <c r="A132" s="12">
        <v>1457</v>
      </c>
      <c r="B132" s="12">
        <v>600023389</v>
      </c>
      <c r="C132" s="12" t="s">
        <v>59</v>
      </c>
      <c r="D132" s="13">
        <v>3114</v>
      </c>
      <c r="E132" s="13" t="s">
        <v>55</v>
      </c>
      <c r="F132" s="13" t="s">
        <v>12</v>
      </c>
      <c r="G132" s="33">
        <v>1186942</v>
      </c>
      <c r="H132" s="33">
        <v>814149</v>
      </c>
      <c r="I132" s="33">
        <v>275182</v>
      </c>
      <c r="J132" s="33">
        <v>8141</v>
      </c>
      <c r="K132" s="33">
        <v>89470</v>
      </c>
      <c r="L132" s="34">
        <v>2.4697</v>
      </c>
    </row>
    <row r="133" spans="1:12" x14ac:dyDescent="0.25">
      <c r="A133" s="12">
        <v>1457</v>
      </c>
      <c r="B133" s="12">
        <v>600023389</v>
      </c>
      <c r="C133" s="12" t="s">
        <v>59</v>
      </c>
      <c r="D133" s="13">
        <v>3141</v>
      </c>
      <c r="E133" s="13" t="s">
        <v>13</v>
      </c>
      <c r="F133" s="13" t="s">
        <v>14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4">
        <v>0</v>
      </c>
    </row>
    <row r="134" spans="1:12" x14ac:dyDescent="0.25">
      <c r="A134" s="12">
        <v>1457</v>
      </c>
      <c r="B134" s="12">
        <v>600023389</v>
      </c>
      <c r="C134" s="12" t="s">
        <v>59</v>
      </c>
      <c r="D134" s="13">
        <v>3143</v>
      </c>
      <c r="E134" s="13" t="s">
        <v>56</v>
      </c>
      <c r="F134" s="13" t="s">
        <v>12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34">
        <v>0</v>
      </c>
    </row>
    <row r="135" spans="1:12" x14ac:dyDescent="0.25">
      <c r="A135" s="12">
        <v>1457</v>
      </c>
      <c r="B135" s="12">
        <v>600023389</v>
      </c>
      <c r="C135" s="12" t="s">
        <v>59</v>
      </c>
      <c r="D135" s="13">
        <v>3146</v>
      </c>
      <c r="E135" s="13" t="s">
        <v>58</v>
      </c>
      <c r="F135" s="13" t="s">
        <v>14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4">
        <v>0</v>
      </c>
    </row>
    <row r="136" spans="1:12" x14ac:dyDescent="0.25">
      <c r="A136" s="14"/>
      <c r="B136" s="14"/>
      <c r="C136" s="15" t="s">
        <v>59</v>
      </c>
      <c r="D136" s="16"/>
      <c r="E136" s="16"/>
      <c r="F136" s="16"/>
      <c r="G136" s="35">
        <v>1186942</v>
      </c>
      <c r="H136" s="35">
        <v>814149</v>
      </c>
      <c r="I136" s="35">
        <v>275182</v>
      </c>
      <c r="J136" s="35">
        <v>8141</v>
      </c>
      <c r="K136" s="35">
        <v>89470</v>
      </c>
      <c r="L136" s="36">
        <v>2.4697</v>
      </c>
    </row>
    <row r="137" spans="1:12" x14ac:dyDescent="0.25">
      <c r="A137" s="12">
        <v>1459</v>
      </c>
      <c r="B137" s="12">
        <v>600023133</v>
      </c>
      <c r="C137" s="12" t="s">
        <v>60</v>
      </c>
      <c r="D137" s="13">
        <v>3112</v>
      </c>
      <c r="E137" s="13" t="s">
        <v>41</v>
      </c>
      <c r="F137" s="13" t="s">
        <v>12</v>
      </c>
      <c r="G137" s="33">
        <v>80034</v>
      </c>
      <c r="H137" s="33">
        <v>56610</v>
      </c>
      <c r="I137" s="33">
        <v>19134</v>
      </c>
      <c r="J137" s="33">
        <v>566</v>
      </c>
      <c r="K137" s="33">
        <v>3724</v>
      </c>
      <c r="L137" s="34">
        <v>0.2268</v>
      </c>
    </row>
    <row r="138" spans="1:12" x14ac:dyDescent="0.25">
      <c r="A138" s="12">
        <v>1459</v>
      </c>
      <c r="B138" s="12">
        <v>600023133</v>
      </c>
      <c r="C138" s="12" t="s">
        <v>60</v>
      </c>
      <c r="D138" s="13">
        <v>3114</v>
      </c>
      <c r="E138" s="13" t="s">
        <v>55</v>
      </c>
      <c r="F138" s="13" t="s">
        <v>12</v>
      </c>
      <c r="G138" s="33">
        <v>278148</v>
      </c>
      <c r="H138" s="33">
        <v>200685</v>
      </c>
      <c r="I138" s="33">
        <v>67832</v>
      </c>
      <c r="J138" s="33">
        <v>2007</v>
      </c>
      <c r="K138" s="33">
        <v>7624</v>
      </c>
      <c r="L138" s="34">
        <v>0.55449999999999999</v>
      </c>
    </row>
    <row r="139" spans="1:12" x14ac:dyDescent="0.25">
      <c r="A139" s="14"/>
      <c r="B139" s="14"/>
      <c r="C139" s="15" t="s">
        <v>60</v>
      </c>
      <c r="D139" s="16"/>
      <c r="E139" s="16"/>
      <c r="F139" s="16"/>
      <c r="G139" s="35">
        <v>358182</v>
      </c>
      <c r="H139" s="35">
        <v>257295</v>
      </c>
      <c r="I139" s="35">
        <v>86966</v>
      </c>
      <c r="J139" s="35">
        <v>2573</v>
      </c>
      <c r="K139" s="35">
        <v>11348</v>
      </c>
      <c r="L139" s="36">
        <v>0.78129999999999999</v>
      </c>
    </row>
    <row r="140" spans="1:12" x14ac:dyDescent="0.25">
      <c r="A140" s="12">
        <v>1460</v>
      </c>
      <c r="B140" s="12">
        <v>600171523</v>
      </c>
      <c r="C140" s="12" t="s">
        <v>61</v>
      </c>
      <c r="D140" s="13">
        <v>3112</v>
      </c>
      <c r="E140" s="13" t="s">
        <v>41</v>
      </c>
      <c r="F140" s="13" t="s">
        <v>12</v>
      </c>
      <c r="G140" s="33">
        <v>10341</v>
      </c>
      <c r="H140" s="33">
        <v>6290</v>
      </c>
      <c r="I140" s="33">
        <v>2126</v>
      </c>
      <c r="J140" s="33">
        <v>63</v>
      </c>
      <c r="K140" s="33">
        <v>1862</v>
      </c>
      <c r="L140" s="34">
        <v>2.52E-2</v>
      </c>
    </row>
    <row r="141" spans="1:12" x14ac:dyDescent="0.25">
      <c r="A141" s="12">
        <v>1460</v>
      </c>
      <c r="B141" s="12">
        <v>600171523</v>
      </c>
      <c r="C141" s="12" t="s">
        <v>61</v>
      </c>
      <c r="D141" s="13">
        <v>3114</v>
      </c>
      <c r="E141" s="13" t="s">
        <v>55</v>
      </c>
      <c r="F141" s="13" t="s">
        <v>12</v>
      </c>
      <c r="G141" s="33">
        <v>399093</v>
      </c>
      <c r="H141" s="33">
        <v>284400</v>
      </c>
      <c r="I141" s="33">
        <v>96127</v>
      </c>
      <c r="J141" s="33">
        <v>2844</v>
      </c>
      <c r="K141" s="33">
        <v>15722</v>
      </c>
      <c r="L141" s="34">
        <v>0.81589999999999996</v>
      </c>
    </row>
    <row r="142" spans="1:12" x14ac:dyDescent="0.25">
      <c r="A142" s="12">
        <v>1460</v>
      </c>
      <c r="B142" s="12">
        <v>600171523</v>
      </c>
      <c r="C142" s="12" t="s">
        <v>61</v>
      </c>
      <c r="D142" s="13">
        <v>3146</v>
      </c>
      <c r="E142" s="13" t="s">
        <v>58</v>
      </c>
      <c r="F142" s="13" t="s">
        <v>14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4">
        <v>0</v>
      </c>
    </row>
    <row r="143" spans="1:12" x14ac:dyDescent="0.25">
      <c r="A143" s="14"/>
      <c r="B143" s="14"/>
      <c r="C143" s="15" t="s">
        <v>61</v>
      </c>
      <c r="D143" s="16"/>
      <c r="E143" s="16"/>
      <c r="F143" s="16"/>
      <c r="G143" s="35">
        <v>409434</v>
      </c>
      <c r="H143" s="35">
        <v>290690</v>
      </c>
      <c r="I143" s="35">
        <v>98253</v>
      </c>
      <c r="J143" s="35">
        <v>2907</v>
      </c>
      <c r="K143" s="35">
        <v>17584</v>
      </c>
      <c r="L143" s="36">
        <v>0.84109999999999996</v>
      </c>
    </row>
    <row r="144" spans="1:12" x14ac:dyDescent="0.25">
      <c r="A144" s="12">
        <v>1462</v>
      </c>
      <c r="B144" s="12">
        <v>600023320</v>
      </c>
      <c r="C144" s="12" t="s">
        <v>62</v>
      </c>
      <c r="D144" s="13">
        <v>3112</v>
      </c>
      <c r="E144" s="13" t="s">
        <v>41</v>
      </c>
      <c r="F144" s="13" t="s">
        <v>12</v>
      </c>
      <c r="G144" s="33">
        <v>5013</v>
      </c>
      <c r="H144" s="33">
        <v>2831</v>
      </c>
      <c r="I144" s="33">
        <v>957</v>
      </c>
      <c r="J144" s="33">
        <v>28</v>
      </c>
      <c r="K144" s="33">
        <v>1197</v>
      </c>
      <c r="L144" s="34">
        <v>1.1299999999999999E-2</v>
      </c>
    </row>
    <row r="145" spans="1:12" x14ac:dyDescent="0.25">
      <c r="A145" s="12">
        <v>1462</v>
      </c>
      <c r="B145" s="12">
        <v>600023320</v>
      </c>
      <c r="C145" s="12" t="s">
        <v>62</v>
      </c>
      <c r="D145" s="13">
        <v>3114</v>
      </c>
      <c r="E145" s="13" t="s">
        <v>55</v>
      </c>
      <c r="F145" s="13" t="s">
        <v>12</v>
      </c>
      <c r="G145" s="33">
        <v>700642</v>
      </c>
      <c r="H145" s="33">
        <v>483750</v>
      </c>
      <c r="I145" s="33">
        <v>163507</v>
      </c>
      <c r="J145" s="33">
        <v>4838</v>
      </c>
      <c r="K145" s="33">
        <v>48547</v>
      </c>
      <c r="L145" s="34">
        <v>1.4079999999999999</v>
      </c>
    </row>
    <row r="146" spans="1:12" x14ac:dyDescent="0.25">
      <c r="A146" s="12">
        <v>1462</v>
      </c>
      <c r="B146" s="12">
        <v>600023320</v>
      </c>
      <c r="C146" s="12" t="s">
        <v>62</v>
      </c>
      <c r="D146" s="13">
        <v>3143</v>
      </c>
      <c r="E146" s="13" t="s">
        <v>56</v>
      </c>
      <c r="F146" s="13" t="s">
        <v>12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4">
        <v>0</v>
      </c>
    </row>
    <row r="147" spans="1:12" x14ac:dyDescent="0.25">
      <c r="A147" s="14"/>
      <c r="B147" s="14"/>
      <c r="C147" s="15" t="s">
        <v>62</v>
      </c>
      <c r="D147" s="16"/>
      <c r="E147" s="16"/>
      <c r="F147" s="16"/>
      <c r="G147" s="35">
        <v>705655</v>
      </c>
      <c r="H147" s="35">
        <v>486581</v>
      </c>
      <c r="I147" s="35">
        <v>164464</v>
      </c>
      <c r="J147" s="35">
        <v>4866</v>
      </c>
      <c r="K147" s="35">
        <v>49744</v>
      </c>
      <c r="L147" s="36">
        <v>1.4193</v>
      </c>
    </row>
    <row r="148" spans="1:12" x14ac:dyDescent="0.25">
      <c r="A148" s="12">
        <v>1463</v>
      </c>
      <c r="B148" s="12">
        <v>600023354</v>
      </c>
      <c r="C148" s="12" t="s">
        <v>63</v>
      </c>
      <c r="D148" s="13">
        <v>3114</v>
      </c>
      <c r="E148" s="13" t="s">
        <v>55</v>
      </c>
      <c r="F148" s="13" t="s">
        <v>12</v>
      </c>
      <c r="G148" s="33">
        <v>577855</v>
      </c>
      <c r="H148" s="33">
        <v>400536</v>
      </c>
      <c r="I148" s="33">
        <v>135381</v>
      </c>
      <c r="J148" s="33">
        <v>4005</v>
      </c>
      <c r="K148" s="33">
        <v>37933</v>
      </c>
      <c r="L148" s="34">
        <v>1.1687000000000001</v>
      </c>
    </row>
    <row r="149" spans="1:12" x14ac:dyDescent="0.25">
      <c r="A149" s="12">
        <v>1463</v>
      </c>
      <c r="B149" s="12">
        <v>600023354</v>
      </c>
      <c r="C149" s="12" t="s">
        <v>63</v>
      </c>
      <c r="D149" s="13">
        <v>3141</v>
      </c>
      <c r="E149" s="13" t="s">
        <v>13</v>
      </c>
      <c r="F149" s="13" t="s">
        <v>14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4">
        <v>0</v>
      </c>
    </row>
    <row r="150" spans="1:12" x14ac:dyDescent="0.25">
      <c r="A150" s="12">
        <v>1463</v>
      </c>
      <c r="B150" s="12">
        <v>600023354</v>
      </c>
      <c r="C150" s="12" t="s">
        <v>63</v>
      </c>
      <c r="D150" s="13">
        <v>3143</v>
      </c>
      <c r="E150" s="13" t="s">
        <v>56</v>
      </c>
      <c r="F150" s="13" t="s">
        <v>12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4">
        <v>0</v>
      </c>
    </row>
    <row r="151" spans="1:12" x14ac:dyDescent="0.25">
      <c r="A151" s="14"/>
      <c r="B151" s="14"/>
      <c r="C151" s="15" t="s">
        <v>63</v>
      </c>
      <c r="D151" s="16"/>
      <c r="E151" s="16"/>
      <c r="F151" s="16"/>
      <c r="G151" s="35">
        <v>577855</v>
      </c>
      <c r="H151" s="35">
        <v>400536</v>
      </c>
      <c r="I151" s="35">
        <v>135381</v>
      </c>
      <c r="J151" s="35">
        <v>4005</v>
      </c>
      <c r="K151" s="35">
        <v>37933</v>
      </c>
      <c r="L151" s="36">
        <v>1.1687000000000001</v>
      </c>
    </row>
    <row r="152" spans="1:12" x14ac:dyDescent="0.25">
      <c r="A152" s="12">
        <v>1468</v>
      </c>
      <c r="B152" s="12">
        <v>600099504</v>
      </c>
      <c r="C152" s="12" t="s">
        <v>64</v>
      </c>
      <c r="D152" s="13">
        <v>3112</v>
      </c>
      <c r="E152" s="13" t="s">
        <v>41</v>
      </c>
      <c r="F152" s="13" t="s">
        <v>12</v>
      </c>
      <c r="G152" s="33">
        <v>2786</v>
      </c>
      <c r="H152" s="33">
        <v>1573</v>
      </c>
      <c r="I152" s="33">
        <v>532</v>
      </c>
      <c r="J152" s="33">
        <v>16</v>
      </c>
      <c r="K152" s="33">
        <v>665</v>
      </c>
      <c r="L152" s="34">
        <v>6.3E-3</v>
      </c>
    </row>
    <row r="153" spans="1:12" x14ac:dyDescent="0.25">
      <c r="A153" s="12">
        <v>1468</v>
      </c>
      <c r="B153" s="12">
        <v>600099504</v>
      </c>
      <c r="C153" s="12" t="s">
        <v>64</v>
      </c>
      <c r="D153" s="13">
        <v>3114</v>
      </c>
      <c r="E153" s="13" t="s">
        <v>55</v>
      </c>
      <c r="F153" s="13" t="s">
        <v>12</v>
      </c>
      <c r="G153" s="33">
        <v>666876</v>
      </c>
      <c r="H153" s="33">
        <v>472737</v>
      </c>
      <c r="I153" s="33">
        <v>159785</v>
      </c>
      <c r="J153" s="33">
        <v>4727</v>
      </c>
      <c r="K153" s="33">
        <v>29627</v>
      </c>
      <c r="L153" s="34">
        <v>1.3859999999999999</v>
      </c>
    </row>
    <row r="154" spans="1:12" x14ac:dyDescent="0.25">
      <c r="A154" s="12">
        <v>1468</v>
      </c>
      <c r="B154" s="12">
        <v>600099504</v>
      </c>
      <c r="C154" s="12" t="s">
        <v>64</v>
      </c>
      <c r="D154" s="13">
        <v>3141</v>
      </c>
      <c r="E154" s="19" t="s">
        <v>13</v>
      </c>
      <c r="F154" s="13" t="s">
        <v>14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4">
        <v>0</v>
      </c>
    </row>
    <row r="155" spans="1:12" x14ac:dyDescent="0.25">
      <c r="A155" s="12">
        <v>1468</v>
      </c>
      <c r="B155" s="12">
        <v>600099504</v>
      </c>
      <c r="C155" s="12" t="s">
        <v>64</v>
      </c>
      <c r="D155" s="13">
        <v>3143</v>
      </c>
      <c r="E155" s="13" t="s">
        <v>56</v>
      </c>
      <c r="F155" s="13" t="s">
        <v>12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4">
        <v>0</v>
      </c>
    </row>
    <row r="156" spans="1:12" x14ac:dyDescent="0.25">
      <c r="A156" s="14"/>
      <c r="B156" s="14"/>
      <c r="C156" s="15" t="s">
        <v>64</v>
      </c>
      <c r="D156" s="16"/>
      <c r="E156" s="16"/>
      <c r="F156" s="16"/>
      <c r="G156" s="35">
        <v>669662</v>
      </c>
      <c r="H156" s="35">
        <v>474310</v>
      </c>
      <c r="I156" s="35">
        <v>160317</v>
      </c>
      <c r="J156" s="35">
        <v>4743</v>
      </c>
      <c r="K156" s="35">
        <v>30292</v>
      </c>
      <c r="L156" s="36">
        <v>1.3922999999999999</v>
      </c>
    </row>
    <row r="157" spans="1:12" x14ac:dyDescent="0.25">
      <c r="A157" s="12">
        <v>1469</v>
      </c>
      <c r="B157" s="12">
        <v>600024342</v>
      </c>
      <c r="C157" s="12" t="s">
        <v>65</v>
      </c>
      <c r="D157" s="13">
        <v>3114</v>
      </c>
      <c r="E157" s="13" t="s">
        <v>55</v>
      </c>
      <c r="F157" s="13" t="s">
        <v>12</v>
      </c>
      <c r="G157" s="33">
        <v>326741</v>
      </c>
      <c r="H157" s="33">
        <v>232595</v>
      </c>
      <c r="I157" s="33">
        <v>78617</v>
      </c>
      <c r="J157" s="33">
        <v>2326</v>
      </c>
      <c r="K157" s="33">
        <v>13203</v>
      </c>
      <c r="L157" s="34">
        <v>0.66310000000000002</v>
      </c>
    </row>
    <row r="158" spans="1:12" x14ac:dyDescent="0.25">
      <c r="A158" s="12">
        <v>1469</v>
      </c>
      <c r="B158" s="12">
        <v>600024342</v>
      </c>
      <c r="C158" s="12" t="s">
        <v>65</v>
      </c>
      <c r="D158" s="13">
        <v>3141</v>
      </c>
      <c r="E158" s="13" t="s">
        <v>13</v>
      </c>
      <c r="F158" s="13" t="s">
        <v>14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4">
        <v>0</v>
      </c>
    </row>
    <row r="159" spans="1:12" x14ac:dyDescent="0.25">
      <c r="A159" s="12">
        <v>1469</v>
      </c>
      <c r="B159" s="12">
        <v>600024342</v>
      </c>
      <c r="C159" s="12" t="s">
        <v>65</v>
      </c>
      <c r="D159" s="13">
        <v>3143</v>
      </c>
      <c r="E159" s="13" t="s">
        <v>56</v>
      </c>
      <c r="F159" s="13" t="s">
        <v>12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4">
        <v>0</v>
      </c>
    </row>
    <row r="160" spans="1:12" x14ac:dyDescent="0.25">
      <c r="A160" s="14"/>
      <c r="B160" s="14"/>
      <c r="C160" s="15" t="s">
        <v>65</v>
      </c>
      <c r="D160" s="16"/>
      <c r="E160" s="16"/>
      <c r="F160" s="16"/>
      <c r="G160" s="35">
        <v>326741</v>
      </c>
      <c r="H160" s="35">
        <v>232595</v>
      </c>
      <c r="I160" s="35">
        <v>78617</v>
      </c>
      <c r="J160" s="35">
        <v>2326</v>
      </c>
      <c r="K160" s="35">
        <v>13203</v>
      </c>
      <c r="L160" s="36">
        <v>0.66310000000000002</v>
      </c>
    </row>
    <row r="161" spans="1:12" x14ac:dyDescent="0.25">
      <c r="A161" s="12">
        <v>1470</v>
      </c>
      <c r="B161" s="12">
        <v>600028828</v>
      </c>
      <c r="C161" s="12" t="s">
        <v>66</v>
      </c>
      <c r="D161" s="13">
        <v>3133</v>
      </c>
      <c r="E161" s="13" t="s">
        <v>67</v>
      </c>
      <c r="F161" s="13" t="s">
        <v>14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4">
        <v>0</v>
      </c>
    </row>
    <row r="162" spans="1:12" x14ac:dyDescent="0.25">
      <c r="A162" s="12">
        <v>1470</v>
      </c>
      <c r="B162" s="12">
        <v>600028828</v>
      </c>
      <c r="C162" s="12" t="s">
        <v>66</v>
      </c>
      <c r="D162" s="13">
        <v>3141</v>
      </c>
      <c r="E162" s="13" t="s">
        <v>13</v>
      </c>
      <c r="F162" s="13" t="s">
        <v>14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4">
        <v>0</v>
      </c>
    </row>
    <row r="163" spans="1:12" x14ac:dyDescent="0.25">
      <c r="A163" s="14"/>
      <c r="B163" s="14"/>
      <c r="C163" s="15" t="s">
        <v>66</v>
      </c>
      <c r="D163" s="16"/>
      <c r="E163" s="16"/>
      <c r="F163" s="16"/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6">
        <v>0</v>
      </c>
    </row>
    <row r="164" spans="1:12" x14ac:dyDescent="0.25">
      <c r="A164" s="12">
        <v>1471</v>
      </c>
      <c r="B164" s="12">
        <v>600028836</v>
      </c>
      <c r="C164" s="12" t="s">
        <v>68</v>
      </c>
      <c r="D164" s="13">
        <v>3133</v>
      </c>
      <c r="E164" s="13" t="s">
        <v>67</v>
      </c>
      <c r="F164" s="13" t="s">
        <v>14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4">
        <v>0</v>
      </c>
    </row>
    <row r="165" spans="1:12" x14ac:dyDescent="0.25">
      <c r="A165" s="12">
        <v>1471</v>
      </c>
      <c r="B165" s="12">
        <v>600028836</v>
      </c>
      <c r="C165" s="12" t="s">
        <v>68</v>
      </c>
      <c r="D165" s="13">
        <v>3141</v>
      </c>
      <c r="E165" s="13" t="s">
        <v>13</v>
      </c>
      <c r="F165" s="13" t="s">
        <v>14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4">
        <v>0</v>
      </c>
    </row>
    <row r="166" spans="1:12" x14ac:dyDescent="0.25">
      <c r="A166" s="14"/>
      <c r="B166" s="14"/>
      <c r="C166" s="15" t="s">
        <v>68</v>
      </c>
      <c r="D166" s="16"/>
      <c r="E166" s="16"/>
      <c r="F166" s="16"/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6">
        <v>0</v>
      </c>
    </row>
    <row r="167" spans="1:12" x14ac:dyDescent="0.25">
      <c r="A167" s="12">
        <v>1472</v>
      </c>
      <c r="B167" s="12">
        <v>610400681</v>
      </c>
      <c r="C167" s="12" t="s">
        <v>69</v>
      </c>
      <c r="D167" s="13">
        <v>3133</v>
      </c>
      <c r="E167" s="13" t="s">
        <v>67</v>
      </c>
      <c r="F167" s="13" t="s">
        <v>14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4">
        <v>0</v>
      </c>
    </row>
    <row r="168" spans="1:12" x14ac:dyDescent="0.25">
      <c r="A168" s="12">
        <v>1472</v>
      </c>
      <c r="B168" s="12">
        <v>610400681</v>
      </c>
      <c r="C168" s="12" t="s">
        <v>69</v>
      </c>
      <c r="D168" s="13">
        <v>3141</v>
      </c>
      <c r="E168" s="13" t="s">
        <v>13</v>
      </c>
      <c r="F168" s="13" t="s">
        <v>14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4">
        <v>0</v>
      </c>
    </row>
    <row r="169" spans="1:12" x14ac:dyDescent="0.25">
      <c r="A169" s="14"/>
      <c r="B169" s="14"/>
      <c r="C169" s="15" t="s">
        <v>69</v>
      </c>
      <c r="D169" s="16"/>
      <c r="E169" s="16"/>
      <c r="F169" s="16"/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6">
        <v>0</v>
      </c>
    </row>
    <row r="170" spans="1:12" x14ac:dyDescent="0.25">
      <c r="A170" s="12">
        <v>1473</v>
      </c>
      <c r="B170" s="12">
        <v>600023141</v>
      </c>
      <c r="C170" s="12" t="s">
        <v>70</v>
      </c>
      <c r="D170" s="13">
        <v>3133</v>
      </c>
      <c r="E170" s="13" t="s">
        <v>67</v>
      </c>
      <c r="F170" s="13" t="s">
        <v>14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4">
        <v>0</v>
      </c>
    </row>
    <row r="171" spans="1:12" x14ac:dyDescent="0.25">
      <c r="A171" s="12">
        <v>1473</v>
      </c>
      <c r="B171" s="12">
        <v>600023141</v>
      </c>
      <c r="C171" s="12" t="s">
        <v>70</v>
      </c>
      <c r="D171" s="13">
        <v>3141</v>
      </c>
      <c r="E171" s="13" t="s">
        <v>13</v>
      </c>
      <c r="F171" s="13" t="s">
        <v>14</v>
      </c>
      <c r="G171" s="33">
        <v>0</v>
      </c>
      <c r="H171" s="33">
        <v>0</v>
      </c>
      <c r="I171" s="33">
        <v>0</v>
      </c>
      <c r="J171" s="33">
        <v>0</v>
      </c>
      <c r="K171" s="33">
        <v>0</v>
      </c>
      <c r="L171" s="34">
        <v>0</v>
      </c>
    </row>
    <row r="172" spans="1:12" x14ac:dyDescent="0.25">
      <c r="A172" s="14"/>
      <c r="B172" s="14"/>
      <c r="C172" s="15" t="s">
        <v>70</v>
      </c>
      <c r="D172" s="16"/>
      <c r="E172" s="16"/>
      <c r="F172" s="16"/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6">
        <v>0</v>
      </c>
    </row>
    <row r="173" spans="1:12" x14ac:dyDescent="0.25">
      <c r="A173" s="12">
        <v>1474</v>
      </c>
      <c r="B173" s="12">
        <v>600029107</v>
      </c>
      <c r="C173" s="12" t="s">
        <v>71</v>
      </c>
      <c r="D173" s="13">
        <v>3133</v>
      </c>
      <c r="E173" s="13" t="s">
        <v>67</v>
      </c>
      <c r="F173" s="13" t="s">
        <v>14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4">
        <v>0</v>
      </c>
    </row>
    <row r="174" spans="1:12" x14ac:dyDescent="0.25">
      <c r="A174" s="12">
        <v>1474</v>
      </c>
      <c r="B174" s="12">
        <v>600029107</v>
      </c>
      <c r="C174" s="12" t="s">
        <v>71</v>
      </c>
      <c r="D174" s="13">
        <v>3141</v>
      </c>
      <c r="E174" s="13" t="s">
        <v>13</v>
      </c>
      <c r="F174" s="13" t="s">
        <v>14</v>
      </c>
      <c r="G174" s="33">
        <v>0</v>
      </c>
      <c r="H174" s="33">
        <v>0</v>
      </c>
      <c r="I174" s="33">
        <v>0</v>
      </c>
      <c r="J174" s="33">
        <v>0</v>
      </c>
      <c r="K174" s="33">
        <v>0</v>
      </c>
      <c r="L174" s="34">
        <v>0</v>
      </c>
    </row>
    <row r="175" spans="1:12" x14ac:dyDescent="0.25">
      <c r="A175" s="14"/>
      <c r="B175" s="14"/>
      <c r="C175" s="15" t="s">
        <v>71</v>
      </c>
      <c r="D175" s="16"/>
      <c r="E175" s="16"/>
      <c r="F175" s="16"/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6">
        <v>0</v>
      </c>
    </row>
    <row r="176" spans="1:12" x14ac:dyDescent="0.25">
      <c r="A176" s="12">
        <v>1475</v>
      </c>
      <c r="B176" s="12">
        <v>600029166</v>
      </c>
      <c r="C176" s="12" t="s">
        <v>72</v>
      </c>
      <c r="D176" s="13">
        <v>3133</v>
      </c>
      <c r="E176" s="13" t="s">
        <v>67</v>
      </c>
      <c r="F176" s="13" t="s">
        <v>14</v>
      </c>
      <c r="G176" s="33">
        <v>0</v>
      </c>
      <c r="H176" s="33">
        <v>0</v>
      </c>
      <c r="I176" s="33">
        <v>0</v>
      </c>
      <c r="J176" s="33">
        <v>0</v>
      </c>
      <c r="K176" s="33">
        <v>0</v>
      </c>
      <c r="L176" s="34">
        <v>0</v>
      </c>
    </row>
    <row r="177" spans="1:12" x14ac:dyDescent="0.25">
      <c r="A177" s="14"/>
      <c r="B177" s="14"/>
      <c r="C177" s="15" t="s">
        <v>72</v>
      </c>
      <c r="D177" s="16"/>
      <c r="E177" s="16"/>
      <c r="F177" s="16"/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6">
        <v>0</v>
      </c>
    </row>
    <row r="178" spans="1:12" x14ac:dyDescent="0.25">
      <c r="A178" s="12">
        <v>1476</v>
      </c>
      <c r="B178" s="12">
        <v>600029808</v>
      </c>
      <c r="C178" s="12" t="s">
        <v>73</v>
      </c>
      <c r="D178" s="13">
        <v>3133</v>
      </c>
      <c r="E178" s="13" t="s">
        <v>67</v>
      </c>
      <c r="F178" s="13" t="s">
        <v>14</v>
      </c>
      <c r="G178" s="33">
        <v>0</v>
      </c>
      <c r="H178" s="33">
        <v>0</v>
      </c>
      <c r="I178" s="33">
        <v>0</v>
      </c>
      <c r="J178" s="33">
        <v>0</v>
      </c>
      <c r="K178" s="33">
        <v>0</v>
      </c>
      <c r="L178" s="34">
        <v>0</v>
      </c>
    </row>
    <row r="179" spans="1:12" x14ac:dyDescent="0.25">
      <c r="A179" s="12">
        <v>1476</v>
      </c>
      <c r="B179" s="12">
        <v>600029808</v>
      </c>
      <c r="C179" s="12" t="s">
        <v>73</v>
      </c>
      <c r="D179" s="13">
        <v>3141</v>
      </c>
      <c r="E179" s="13" t="s">
        <v>13</v>
      </c>
      <c r="F179" s="13" t="s">
        <v>14</v>
      </c>
      <c r="G179" s="33">
        <v>0</v>
      </c>
      <c r="H179" s="33">
        <v>0</v>
      </c>
      <c r="I179" s="33">
        <v>0</v>
      </c>
      <c r="J179" s="33">
        <v>0</v>
      </c>
      <c r="K179" s="33">
        <v>0</v>
      </c>
      <c r="L179" s="34">
        <v>0</v>
      </c>
    </row>
    <row r="180" spans="1:12" x14ac:dyDescent="0.25">
      <c r="A180" s="14"/>
      <c r="B180" s="14"/>
      <c r="C180" s="15" t="s">
        <v>73</v>
      </c>
      <c r="D180" s="16"/>
      <c r="E180" s="16"/>
      <c r="F180" s="16"/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6">
        <v>0</v>
      </c>
    </row>
    <row r="181" spans="1:12" x14ac:dyDescent="0.25">
      <c r="A181" s="12">
        <v>1491</v>
      </c>
      <c r="B181" s="12">
        <v>600033392</v>
      </c>
      <c r="C181" s="12" t="s">
        <v>74</v>
      </c>
      <c r="D181" s="13">
        <v>3146</v>
      </c>
      <c r="E181" s="13" t="s">
        <v>75</v>
      </c>
      <c r="F181" s="13" t="s">
        <v>14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34">
        <v>0</v>
      </c>
    </row>
    <row r="182" spans="1:12" x14ac:dyDescent="0.25">
      <c r="A182" s="14"/>
      <c r="B182" s="14"/>
      <c r="C182" s="15" t="s">
        <v>74</v>
      </c>
      <c r="D182" s="16"/>
      <c r="E182" s="16"/>
      <c r="F182" s="16"/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6">
        <v>0</v>
      </c>
    </row>
    <row r="183" spans="1:12" x14ac:dyDescent="0.25">
      <c r="A183" s="12">
        <v>1492</v>
      </c>
      <c r="B183" s="12">
        <v>600033511</v>
      </c>
      <c r="C183" s="12" t="s">
        <v>76</v>
      </c>
      <c r="D183" s="13">
        <v>3146</v>
      </c>
      <c r="E183" s="13" t="s">
        <v>75</v>
      </c>
      <c r="F183" s="13" t="s">
        <v>14</v>
      </c>
      <c r="G183" s="33">
        <v>0</v>
      </c>
      <c r="H183" s="33">
        <v>0</v>
      </c>
      <c r="I183" s="33">
        <v>0</v>
      </c>
      <c r="J183" s="33">
        <v>0</v>
      </c>
      <c r="K183" s="33">
        <v>0</v>
      </c>
      <c r="L183" s="34">
        <v>0</v>
      </c>
    </row>
    <row r="184" spans="1:12" x14ac:dyDescent="0.25">
      <c r="A184" s="14"/>
      <c r="B184" s="14"/>
      <c r="C184" s="15" t="s">
        <v>76</v>
      </c>
      <c r="D184" s="16"/>
      <c r="E184" s="16"/>
      <c r="F184" s="16"/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6">
        <v>0</v>
      </c>
    </row>
    <row r="185" spans="1:12" x14ac:dyDescent="0.25">
      <c r="A185" s="12">
        <v>1493</v>
      </c>
      <c r="B185" s="12">
        <v>600033597</v>
      </c>
      <c r="C185" s="12" t="s">
        <v>77</v>
      </c>
      <c r="D185" s="13">
        <v>3146</v>
      </c>
      <c r="E185" s="13" t="s">
        <v>75</v>
      </c>
      <c r="F185" s="13" t="s">
        <v>14</v>
      </c>
      <c r="G185" s="33">
        <v>0</v>
      </c>
      <c r="H185" s="33">
        <v>0</v>
      </c>
      <c r="I185" s="33">
        <v>0</v>
      </c>
      <c r="J185" s="33">
        <v>0</v>
      </c>
      <c r="K185" s="33">
        <v>0</v>
      </c>
      <c r="L185" s="34">
        <v>0</v>
      </c>
    </row>
    <row r="186" spans="1:12" x14ac:dyDescent="0.25">
      <c r="A186" s="14"/>
      <c r="B186" s="14"/>
      <c r="C186" s="15" t="s">
        <v>77</v>
      </c>
      <c r="D186" s="16"/>
      <c r="E186" s="16"/>
      <c r="F186" s="16"/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6">
        <v>0</v>
      </c>
    </row>
    <row r="187" spans="1:12" x14ac:dyDescent="0.25">
      <c r="A187" s="12">
        <v>1494</v>
      </c>
      <c r="B187" s="12">
        <v>600034062</v>
      </c>
      <c r="C187" s="12" t="s">
        <v>78</v>
      </c>
      <c r="D187" s="13">
        <v>3146</v>
      </c>
      <c r="E187" s="13" t="s">
        <v>75</v>
      </c>
      <c r="F187" s="13" t="s">
        <v>14</v>
      </c>
      <c r="G187" s="33">
        <v>0</v>
      </c>
      <c r="H187" s="33">
        <v>0</v>
      </c>
      <c r="I187" s="33">
        <v>0</v>
      </c>
      <c r="J187" s="33">
        <v>0</v>
      </c>
      <c r="K187" s="33">
        <v>0</v>
      </c>
      <c r="L187" s="34">
        <v>0</v>
      </c>
    </row>
    <row r="188" spans="1:12" x14ac:dyDescent="0.25">
      <c r="A188" s="14"/>
      <c r="B188" s="14"/>
      <c r="C188" s="15" t="s">
        <v>78</v>
      </c>
      <c r="D188" s="16"/>
      <c r="E188" s="16"/>
      <c r="F188" s="16"/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6">
        <v>0</v>
      </c>
    </row>
    <row r="189" spans="1:12" x14ac:dyDescent="0.25">
      <c r="A189" s="12">
        <v>1498</v>
      </c>
      <c r="B189" s="12">
        <v>691013861</v>
      </c>
      <c r="C189" s="12" t="s">
        <v>79</v>
      </c>
      <c r="D189" s="13">
        <v>3146</v>
      </c>
      <c r="E189" s="13" t="s">
        <v>58</v>
      </c>
      <c r="F189" s="13" t="s">
        <v>14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4">
        <v>0</v>
      </c>
    </row>
    <row r="190" spans="1:12" x14ac:dyDescent="0.25">
      <c r="A190" s="14"/>
      <c r="B190" s="14"/>
      <c r="C190" s="15" t="s">
        <v>79</v>
      </c>
      <c r="D190" s="16"/>
      <c r="E190" s="16"/>
      <c r="F190" s="16"/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6">
        <v>0</v>
      </c>
    </row>
    <row r="191" spans="1:12" x14ac:dyDescent="0.25">
      <c r="A191" s="14"/>
      <c r="B191" s="14"/>
      <c r="C191" s="15" t="s">
        <v>80</v>
      </c>
      <c r="D191" s="16"/>
      <c r="E191" s="16"/>
      <c r="F191" s="16"/>
      <c r="G191" s="35">
        <v>74088847</v>
      </c>
      <c r="H191" s="35">
        <v>51573106</v>
      </c>
      <c r="I191" s="35">
        <v>17431708</v>
      </c>
      <c r="J191" s="35">
        <v>515731</v>
      </c>
      <c r="K191" s="35">
        <v>4568302</v>
      </c>
      <c r="L191" s="36">
        <v>142.85910000000001</v>
      </c>
    </row>
    <row r="196" spans="3:12" x14ac:dyDescent="0.25">
      <c r="F196" s="20" t="s">
        <v>3</v>
      </c>
      <c r="G196" s="24">
        <f t="shared" ref="G196:K196" si="0">SUM(G197:G214)</f>
        <v>74088847</v>
      </c>
      <c r="H196" s="24">
        <f t="shared" si="0"/>
        <v>51573106</v>
      </c>
      <c r="I196" s="24">
        <f t="shared" si="0"/>
        <v>17431708</v>
      </c>
      <c r="J196" s="24">
        <f t="shared" si="0"/>
        <v>515731</v>
      </c>
      <c r="K196" s="24">
        <f t="shared" si="0"/>
        <v>4568302</v>
      </c>
      <c r="L196" s="24">
        <f t="shared" ref="L196" si="1">SUM(L197:L214)</f>
        <v>142.85910000000001</v>
      </c>
    </row>
    <row r="197" spans="3:12" x14ac:dyDescent="0.25">
      <c r="C197" s="21"/>
      <c r="D197" s="22">
        <v>3111</v>
      </c>
      <c r="F197" s="22">
        <v>3111</v>
      </c>
      <c r="G197" s="25">
        <f t="shared" ref="G197:L197" si="2">SUMIF($D$7:$D$189,"=3111",G$7:G$189)</f>
        <v>40416</v>
      </c>
      <c r="H197" s="25">
        <f t="shared" si="2"/>
        <v>28305</v>
      </c>
      <c r="I197" s="25">
        <f t="shared" si="2"/>
        <v>9567</v>
      </c>
      <c r="J197" s="25">
        <f t="shared" si="2"/>
        <v>283</v>
      </c>
      <c r="K197" s="25">
        <f t="shared" si="2"/>
        <v>2261</v>
      </c>
      <c r="L197" s="25">
        <f t="shared" si="2"/>
        <v>0.1134</v>
      </c>
    </row>
    <row r="198" spans="3:12" x14ac:dyDescent="0.25">
      <c r="C198" s="21"/>
      <c r="D198" s="22">
        <v>3112</v>
      </c>
      <c r="F198" s="22">
        <v>3112</v>
      </c>
      <c r="G198" s="25">
        <f t="shared" ref="G198:L198" si="3">SUMIF($D$7:$D$189,"=3112",G$7:G$189)</f>
        <v>484709</v>
      </c>
      <c r="H198" s="25">
        <f t="shared" si="3"/>
        <v>337872</v>
      </c>
      <c r="I198" s="25">
        <f t="shared" si="3"/>
        <v>114200</v>
      </c>
      <c r="J198" s="25">
        <f t="shared" si="3"/>
        <v>3379</v>
      </c>
      <c r="K198" s="25">
        <f t="shared" si="3"/>
        <v>29258</v>
      </c>
      <c r="L198" s="25">
        <f t="shared" si="3"/>
        <v>1.3535999999999999</v>
      </c>
    </row>
    <row r="199" spans="3:12" x14ac:dyDescent="0.25">
      <c r="C199" s="21"/>
      <c r="D199" s="22">
        <v>3113</v>
      </c>
      <c r="F199" s="22">
        <v>3113</v>
      </c>
      <c r="G199" s="25">
        <f t="shared" ref="G199:L199" si="4">SUMIF($D$7:$D$189,"=3113",G$7:G$189)</f>
        <v>0</v>
      </c>
      <c r="H199" s="25">
        <f t="shared" si="4"/>
        <v>0</v>
      </c>
      <c r="I199" s="25">
        <f t="shared" si="4"/>
        <v>0</v>
      </c>
      <c r="J199" s="25">
        <f t="shared" si="4"/>
        <v>0</v>
      </c>
      <c r="K199" s="25">
        <f t="shared" si="4"/>
        <v>0</v>
      </c>
      <c r="L199" s="25">
        <f t="shared" si="4"/>
        <v>0</v>
      </c>
    </row>
    <row r="200" spans="3:12" x14ac:dyDescent="0.25">
      <c r="C200" s="21"/>
      <c r="D200" s="22">
        <v>3114</v>
      </c>
      <c r="F200" s="22">
        <v>3114</v>
      </c>
      <c r="G200" s="25">
        <f t="shared" ref="G200:L200" si="5">SUMIF($D$7:$D$189,"=3114",G$7:G$189)</f>
        <v>7015008</v>
      </c>
      <c r="H200" s="25">
        <f t="shared" si="5"/>
        <v>4865152</v>
      </c>
      <c r="I200" s="25">
        <f t="shared" si="5"/>
        <v>1644421</v>
      </c>
      <c r="J200" s="25">
        <f t="shared" si="5"/>
        <v>48650</v>
      </c>
      <c r="K200" s="25">
        <f t="shared" si="5"/>
        <v>456785</v>
      </c>
      <c r="L200" s="25">
        <f t="shared" si="5"/>
        <v>14.482399999999998</v>
      </c>
    </row>
    <row r="201" spans="3:12" x14ac:dyDescent="0.25">
      <c r="C201" s="21"/>
      <c r="D201" s="22">
        <v>3117</v>
      </c>
      <c r="F201" s="22">
        <v>3117</v>
      </c>
      <c r="G201" s="25">
        <f t="shared" ref="G201:L201" si="6">SUMIF($D$7:$D$189,"=3117",G$7:G$189)</f>
        <v>0</v>
      </c>
      <c r="H201" s="25">
        <f t="shared" si="6"/>
        <v>0</v>
      </c>
      <c r="I201" s="25">
        <f t="shared" si="6"/>
        <v>0</v>
      </c>
      <c r="J201" s="25">
        <f t="shared" si="6"/>
        <v>0</v>
      </c>
      <c r="K201" s="25">
        <f t="shared" si="6"/>
        <v>0</v>
      </c>
      <c r="L201" s="25">
        <f t="shared" si="6"/>
        <v>0</v>
      </c>
    </row>
    <row r="202" spans="3:12" x14ac:dyDescent="0.25">
      <c r="C202" s="21"/>
      <c r="D202" s="22">
        <v>3121</v>
      </c>
      <c r="F202" s="22">
        <v>3121</v>
      </c>
      <c r="G202" s="25">
        <f t="shared" ref="G202:L202" si="7">SUMIF($D$7:$D$189,"=3121",G$7:G$189)</f>
        <v>13182454</v>
      </c>
      <c r="H202" s="25">
        <f t="shared" si="7"/>
        <v>9007015</v>
      </c>
      <c r="I202" s="25">
        <f t="shared" si="7"/>
        <v>3044369</v>
      </c>
      <c r="J202" s="25">
        <f t="shared" si="7"/>
        <v>90072</v>
      </c>
      <c r="K202" s="25">
        <f t="shared" si="7"/>
        <v>1040998</v>
      </c>
      <c r="L202" s="25">
        <f t="shared" si="7"/>
        <v>23.7836</v>
      </c>
    </row>
    <row r="203" spans="3:12" x14ac:dyDescent="0.25">
      <c r="C203" s="21"/>
      <c r="D203" s="22">
        <v>3122</v>
      </c>
      <c r="F203" s="22">
        <v>3122</v>
      </c>
      <c r="G203" s="25">
        <f t="shared" ref="G203:L203" si="8">SUMIF($D$7:$D$189,"=3122",G$7:G$189)</f>
        <v>29250845</v>
      </c>
      <c r="H203" s="25">
        <f t="shared" si="8"/>
        <v>20416012</v>
      </c>
      <c r="I203" s="25">
        <f t="shared" si="8"/>
        <v>6900614</v>
      </c>
      <c r="J203" s="25">
        <f t="shared" si="8"/>
        <v>204159</v>
      </c>
      <c r="K203" s="25">
        <f t="shared" si="8"/>
        <v>1730060</v>
      </c>
      <c r="L203" s="25">
        <f t="shared" si="8"/>
        <v>55.737400000000008</v>
      </c>
    </row>
    <row r="204" spans="3:12" x14ac:dyDescent="0.25">
      <c r="C204" s="21"/>
      <c r="D204" s="22">
        <v>3123</v>
      </c>
      <c r="F204" s="22">
        <v>3123</v>
      </c>
      <c r="G204" s="25">
        <f t="shared" ref="G204:L204" si="9">SUMIF($D$7:$D$189,"=3123",G$7:G$189)</f>
        <v>21563111</v>
      </c>
      <c r="H204" s="25">
        <f t="shared" si="9"/>
        <v>15156951</v>
      </c>
      <c r="I204" s="25">
        <f t="shared" si="9"/>
        <v>5123050</v>
      </c>
      <c r="J204" s="25">
        <f t="shared" si="9"/>
        <v>151570</v>
      </c>
      <c r="K204" s="25">
        <f t="shared" si="9"/>
        <v>1131540</v>
      </c>
      <c r="L204" s="25">
        <f t="shared" si="9"/>
        <v>42.532399999999996</v>
      </c>
    </row>
    <row r="205" spans="3:12" x14ac:dyDescent="0.25">
      <c r="C205" s="21"/>
      <c r="D205" s="22">
        <v>3124</v>
      </c>
      <c r="F205" s="22">
        <v>3124</v>
      </c>
      <c r="G205" s="25">
        <f t="shared" ref="G205:L205" si="10">SUMIF($D$7:$D$189,"=3124",G$7:G$189)</f>
        <v>2083389</v>
      </c>
      <c r="H205" s="25">
        <f t="shared" si="10"/>
        <v>1449676</v>
      </c>
      <c r="I205" s="25">
        <f t="shared" si="10"/>
        <v>489990</v>
      </c>
      <c r="J205" s="25">
        <f t="shared" si="10"/>
        <v>14497</v>
      </c>
      <c r="K205" s="25">
        <f t="shared" si="10"/>
        <v>129226</v>
      </c>
      <c r="L205" s="25">
        <f t="shared" si="10"/>
        <v>3.9249000000000001</v>
      </c>
    </row>
    <row r="206" spans="3:12" x14ac:dyDescent="0.25">
      <c r="C206" s="21"/>
      <c r="D206" s="22">
        <v>3133</v>
      </c>
      <c r="F206" s="22">
        <v>3133</v>
      </c>
      <c r="G206" s="25">
        <f t="shared" ref="G206:L206" si="11">SUMIF($D$7:$D$189,"=3133",G$7:G$189)</f>
        <v>0</v>
      </c>
      <c r="H206" s="25">
        <f t="shared" si="11"/>
        <v>0</v>
      </c>
      <c r="I206" s="25">
        <f t="shared" si="11"/>
        <v>0</v>
      </c>
      <c r="J206" s="25">
        <f t="shared" si="11"/>
        <v>0</v>
      </c>
      <c r="K206" s="25">
        <f t="shared" si="11"/>
        <v>0</v>
      </c>
      <c r="L206" s="25">
        <f t="shared" si="11"/>
        <v>0</v>
      </c>
    </row>
    <row r="207" spans="3:12" x14ac:dyDescent="0.25">
      <c r="C207" s="21"/>
      <c r="D207" s="22">
        <v>3141</v>
      </c>
      <c r="F207" s="22">
        <v>3141</v>
      </c>
      <c r="G207" s="25">
        <f t="shared" ref="G207:L207" si="12">SUMIF($D$7:$D$189,"=3141",G$7:G$189)</f>
        <v>0</v>
      </c>
      <c r="H207" s="25">
        <f t="shared" si="12"/>
        <v>0</v>
      </c>
      <c r="I207" s="25">
        <f t="shared" si="12"/>
        <v>0</v>
      </c>
      <c r="J207" s="25">
        <f t="shared" si="12"/>
        <v>0</v>
      </c>
      <c r="K207" s="25">
        <f t="shared" si="12"/>
        <v>0</v>
      </c>
      <c r="L207" s="25">
        <f t="shared" si="12"/>
        <v>0</v>
      </c>
    </row>
    <row r="208" spans="3:12" x14ac:dyDescent="0.25">
      <c r="C208" s="21"/>
      <c r="D208" s="22">
        <v>3143</v>
      </c>
      <c r="F208" s="22">
        <v>3143</v>
      </c>
      <c r="G208" s="25">
        <f t="shared" ref="G208:L208" si="13">SUMIF($D$7:$D$189,"=3143",G$7:G$189)</f>
        <v>0</v>
      </c>
      <c r="H208" s="25">
        <f t="shared" si="13"/>
        <v>0</v>
      </c>
      <c r="I208" s="25">
        <f t="shared" si="13"/>
        <v>0</v>
      </c>
      <c r="J208" s="25">
        <f t="shared" si="13"/>
        <v>0</v>
      </c>
      <c r="K208" s="25">
        <f t="shared" si="13"/>
        <v>0</v>
      </c>
      <c r="L208" s="25">
        <f t="shared" si="13"/>
        <v>0</v>
      </c>
    </row>
    <row r="209" spans="3:12" x14ac:dyDescent="0.25">
      <c r="C209" s="21"/>
      <c r="D209" s="22">
        <v>3145</v>
      </c>
      <c r="F209" s="22">
        <v>3145</v>
      </c>
      <c r="G209" s="25">
        <f t="shared" ref="G209:L209" si="14">SUMIF($D$7:$D$189,"=3145",G$7:G$189)</f>
        <v>0</v>
      </c>
      <c r="H209" s="25">
        <f t="shared" si="14"/>
        <v>0</v>
      </c>
      <c r="I209" s="25">
        <f t="shared" si="14"/>
        <v>0</v>
      </c>
      <c r="J209" s="25">
        <f t="shared" si="14"/>
        <v>0</v>
      </c>
      <c r="K209" s="25">
        <f t="shared" si="14"/>
        <v>0</v>
      </c>
      <c r="L209" s="25">
        <f t="shared" si="14"/>
        <v>0</v>
      </c>
    </row>
    <row r="210" spans="3:12" x14ac:dyDescent="0.25">
      <c r="C210" s="21"/>
      <c r="D210" s="22">
        <v>3146</v>
      </c>
      <c r="F210" s="22">
        <v>3146</v>
      </c>
      <c r="G210" s="25">
        <f t="shared" ref="G210:L210" si="15">SUMIF($D$7:$D$189,"=3146",G$7:G$189)</f>
        <v>0</v>
      </c>
      <c r="H210" s="25">
        <f t="shared" si="15"/>
        <v>0</v>
      </c>
      <c r="I210" s="25">
        <f t="shared" si="15"/>
        <v>0</v>
      </c>
      <c r="J210" s="25">
        <f t="shared" si="15"/>
        <v>0</v>
      </c>
      <c r="K210" s="25">
        <f t="shared" si="15"/>
        <v>0</v>
      </c>
      <c r="L210" s="25">
        <f t="shared" si="15"/>
        <v>0</v>
      </c>
    </row>
    <row r="211" spans="3:12" x14ac:dyDescent="0.25">
      <c r="C211" s="21"/>
      <c r="D211" s="22">
        <v>3147</v>
      </c>
      <c r="F211" s="22">
        <v>3147</v>
      </c>
      <c r="G211" s="25">
        <f t="shared" ref="G211:L211" si="16">SUMIF($D$7:$D$189,"=3147",G$7:G$189)</f>
        <v>0</v>
      </c>
      <c r="H211" s="25">
        <f t="shared" si="16"/>
        <v>0</v>
      </c>
      <c r="I211" s="25">
        <f t="shared" si="16"/>
        <v>0</v>
      </c>
      <c r="J211" s="25">
        <f t="shared" si="16"/>
        <v>0</v>
      </c>
      <c r="K211" s="25">
        <f t="shared" si="16"/>
        <v>0</v>
      </c>
      <c r="L211" s="25">
        <f t="shared" si="16"/>
        <v>0</v>
      </c>
    </row>
    <row r="212" spans="3:12" x14ac:dyDescent="0.25">
      <c r="C212" s="21"/>
      <c r="D212" s="22">
        <v>3150</v>
      </c>
      <c r="E212" s="23"/>
      <c r="F212" s="22">
        <v>3150</v>
      </c>
      <c r="G212" s="25">
        <f t="shared" ref="G212:L212" si="17">SUMIF($D$7:$D$189,"=3150",G$7:G$189)</f>
        <v>468915</v>
      </c>
      <c r="H212" s="25">
        <f t="shared" si="17"/>
        <v>312123</v>
      </c>
      <c r="I212" s="25">
        <f t="shared" si="17"/>
        <v>105497</v>
      </c>
      <c r="J212" s="25">
        <f t="shared" si="17"/>
        <v>3121</v>
      </c>
      <c r="K212" s="25">
        <f t="shared" si="17"/>
        <v>48174</v>
      </c>
      <c r="L212" s="25">
        <f t="shared" si="17"/>
        <v>0.93140000000000001</v>
      </c>
    </row>
    <row r="213" spans="3:12" x14ac:dyDescent="0.25">
      <c r="C213" s="21"/>
      <c r="D213" s="22">
        <v>3231</v>
      </c>
      <c r="E213" s="23"/>
      <c r="F213" s="22">
        <v>3231</v>
      </c>
      <c r="G213" s="25">
        <f t="shared" ref="G213:L213" si="18">SUMIF($D$7:$D$189,"=3231",G$7:G$189)</f>
        <v>0</v>
      </c>
      <c r="H213" s="25">
        <f t="shared" si="18"/>
        <v>0</v>
      </c>
      <c r="I213" s="25">
        <f t="shared" si="18"/>
        <v>0</v>
      </c>
      <c r="J213" s="25">
        <f t="shared" si="18"/>
        <v>0</v>
      </c>
      <c r="K213" s="25">
        <f t="shared" si="18"/>
        <v>0</v>
      </c>
      <c r="L213" s="25">
        <f t="shared" si="18"/>
        <v>0</v>
      </c>
    </row>
    <row r="214" spans="3:12" x14ac:dyDescent="0.25">
      <c r="C214" s="21"/>
      <c r="D214" s="22">
        <v>3233</v>
      </c>
      <c r="E214" s="23"/>
      <c r="F214" s="22">
        <v>3233</v>
      </c>
      <c r="G214" s="25">
        <f t="shared" ref="G214:L214" si="19">SUMIF($D$7:$D$189,"=3233",G$7:G$189)</f>
        <v>0</v>
      </c>
      <c r="H214" s="25">
        <f t="shared" si="19"/>
        <v>0</v>
      </c>
      <c r="I214" s="25">
        <f t="shared" si="19"/>
        <v>0</v>
      </c>
      <c r="J214" s="25">
        <f t="shared" si="19"/>
        <v>0</v>
      </c>
      <c r="K214" s="25">
        <f t="shared" si="19"/>
        <v>0</v>
      </c>
      <c r="L214" s="25">
        <f t="shared" si="19"/>
        <v>0</v>
      </c>
    </row>
    <row r="215" spans="3:12" x14ac:dyDescent="0.25">
      <c r="E215" s="23"/>
      <c r="F215" s="23"/>
    </row>
  </sheetData>
  <autoFilter ref="A6:K191" xr:uid="{8F57D132-3C9E-45C2-97EB-CA595B5AE38B}"/>
  <mergeCells count="4">
    <mergeCell ref="G4:G5"/>
    <mergeCell ref="H4:K4"/>
    <mergeCell ref="L4:L5"/>
    <mergeCell ref="G2:L3"/>
  </mergeCells>
  <conditionalFormatting sqref="G7:L8 G10:L11 G13:L13 G15:L15 G17:L17 G19:L19 G21:L22 G24:L25 G27:L27 G29:L30 G32:L32 G34:L34 G36:L37 G39:L39 G41:L43 G45:L45 G47:L48 G50:L53 G55:L57 G59:L60 G62:L64 G66:L68 G70:L73 G75:L77 G79:L81 G83:L84 G86:L88 G90:L92 G94:L94 G96:L96 G98:L99 G101:L101 G103:L105 G107:L109 G111:L114 G116:L118 G120:L124 G126:L130 G132:L135 G137:L138 G140:L142 G144:L146 G148:L150 G152:L155 G157:L159 G161:L162 G164:L165 G167:L168 G170:L171 G173:L174 G176:L176 G178:L179 G181:L181 G183:L183 G185:L185 G187:L187 G189:L189">
    <cfRule type="cellIs" dxfId="0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8" scale="71" fitToHeight="2" orientation="portrait" r:id="rId1"/>
  <rowBreaks count="1" manualBreakCount="1">
    <brk id="97" max="11" man="1"/>
  </rowBreaks>
</worksheet>
</file>

<file path=docMetadata/LabelInfo.xml><?xml version="1.0" encoding="utf-8"?>
<clbl:labelList xmlns:clbl="http://schemas.microsoft.com/office/2020/mipLabelMetadata">
  <clbl:label id="{96ee9347-6a02-4ce4-87bb-ec9cbd022d71}" enabled="0" method="" siteId="{96ee9347-6a02-4ce4-87bb-ec9cbd022d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Löfflerová Kamila</dc:creator>
  <cp:lastModifiedBy>Löfflerová Kamila</cp:lastModifiedBy>
  <cp:lastPrinted>2025-03-21T09:37:24Z</cp:lastPrinted>
  <dcterms:created xsi:type="dcterms:W3CDTF">2024-01-30T09:39:02Z</dcterms:created>
  <dcterms:modified xsi:type="dcterms:W3CDTF">2025-09-17T05:12:17Z</dcterms:modified>
</cp:coreProperties>
</file>