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6/PEDAGOG/ROZPOČET/02_rozpis/"/>
    </mc:Choice>
  </mc:AlternateContent>
  <xr:revisionPtr revIDLastSave="1066" documentId="8_{CBC2E5D8-6B8A-4A02-B695-6730AB030C2A}" xr6:coauthVersionLast="47" xr6:coauthVersionMax="47" xr10:uidLastSave="{82F990EF-CB59-4F6F-8A47-5D8A1CC65659}"/>
  <bookViews>
    <workbookView xWindow="-120" yWindow="-120" windowWidth="29040" windowHeight="15840" xr2:uid="{2A34E640-4887-47D5-AD02-82C98A584C9D}"/>
  </bookViews>
  <sheets>
    <sheet name="ROZPOČET" sheetId="1" r:id="rId1"/>
    <sheet name="OON" sheetId="2" r:id="rId2"/>
    <sheet name="komentář" sheetId="3" r:id="rId3"/>
  </sheets>
  <externalReferences>
    <externalReference r:id="rId4"/>
  </externalReferences>
  <definedNames>
    <definedName name="_xlnm._FilterDatabase" localSheetId="1" hidden="1">OON!$A$6:$S$237</definedName>
    <definedName name="_xlnm._FilterDatabase" localSheetId="0" hidden="1">ROZPOČET!$A$6:$AR$237</definedName>
    <definedName name="_xlnm.Print_Titles" localSheetId="0">ROZPOČET!$A:$G,ROZPOČET!$2:$6</definedName>
    <definedName name="_xlnm.Print_Area" localSheetId="0">ROZPOČET!$A$1:$AR$237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36" i="2" l="1"/>
  <c r="N236" i="2"/>
  <c r="M236" i="2"/>
  <c r="L236" i="2"/>
  <c r="K236" i="2"/>
  <c r="J236" i="2"/>
  <c r="I236" i="2"/>
  <c r="Q230" i="2"/>
  <c r="N230" i="2"/>
  <c r="M230" i="2"/>
  <c r="L230" i="2"/>
  <c r="K230" i="2"/>
  <c r="J230" i="2"/>
  <c r="I230" i="2"/>
  <c r="Q226" i="2"/>
  <c r="N226" i="2"/>
  <c r="M226" i="2"/>
  <c r="L226" i="2"/>
  <c r="K226" i="2"/>
  <c r="J226" i="2"/>
  <c r="I226" i="2"/>
  <c r="Q223" i="2"/>
  <c r="N223" i="2"/>
  <c r="M223" i="2"/>
  <c r="L223" i="2"/>
  <c r="K223" i="2"/>
  <c r="J223" i="2"/>
  <c r="I223" i="2"/>
  <c r="Q220" i="2"/>
  <c r="N220" i="2"/>
  <c r="M220" i="2"/>
  <c r="L220" i="2"/>
  <c r="K220" i="2"/>
  <c r="J220" i="2"/>
  <c r="I220" i="2"/>
  <c r="Q217" i="2"/>
  <c r="N217" i="2"/>
  <c r="M217" i="2"/>
  <c r="L217" i="2"/>
  <c r="K217" i="2"/>
  <c r="J217" i="2"/>
  <c r="I217" i="2"/>
  <c r="Q214" i="2"/>
  <c r="N214" i="2"/>
  <c r="M214" i="2"/>
  <c r="L214" i="2"/>
  <c r="K214" i="2"/>
  <c r="J214" i="2"/>
  <c r="I214" i="2"/>
  <c r="Q211" i="2"/>
  <c r="N211" i="2"/>
  <c r="M211" i="2"/>
  <c r="L211" i="2"/>
  <c r="K211" i="2"/>
  <c r="J211" i="2"/>
  <c r="I211" i="2"/>
  <c r="Q208" i="2"/>
  <c r="N208" i="2"/>
  <c r="M208" i="2"/>
  <c r="L208" i="2"/>
  <c r="K208" i="2"/>
  <c r="J208" i="2"/>
  <c r="I208" i="2"/>
  <c r="Q205" i="2"/>
  <c r="N205" i="2"/>
  <c r="M205" i="2"/>
  <c r="L205" i="2"/>
  <c r="K205" i="2"/>
  <c r="J205" i="2"/>
  <c r="I205" i="2"/>
  <c r="Q202" i="2"/>
  <c r="N202" i="2"/>
  <c r="M202" i="2"/>
  <c r="L202" i="2"/>
  <c r="K202" i="2"/>
  <c r="J202" i="2"/>
  <c r="I202" i="2"/>
  <c r="Q199" i="2"/>
  <c r="N199" i="2"/>
  <c r="M199" i="2"/>
  <c r="L199" i="2"/>
  <c r="K199" i="2"/>
  <c r="J199" i="2"/>
  <c r="I199" i="2"/>
  <c r="Q196" i="2"/>
  <c r="N196" i="2"/>
  <c r="M196" i="2"/>
  <c r="L196" i="2"/>
  <c r="K196" i="2"/>
  <c r="J196" i="2"/>
  <c r="I196" i="2"/>
  <c r="Q191" i="2"/>
  <c r="N191" i="2"/>
  <c r="M191" i="2"/>
  <c r="L191" i="2"/>
  <c r="K191" i="2"/>
  <c r="J191" i="2"/>
  <c r="I191" i="2"/>
  <c r="Q185" i="2"/>
  <c r="N185" i="2"/>
  <c r="M185" i="2"/>
  <c r="L185" i="2"/>
  <c r="K185" i="2"/>
  <c r="J185" i="2"/>
  <c r="I185" i="2"/>
  <c r="Q180" i="2"/>
  <c r="N180" i="2"/>
  <c r="M180" i="2"/>
  <c r="L180" i="2"/>
  <c r="K180" i="2"/>
  <c r="J180" i="2"/>
  <c r="I180" i="2"/>
  <c r="Q174" i="2"/>
  <c r="N174" i="2"/>
  <c r="M174" i="2"/>
  <c r="L174" i="2"/>
  <c r="K174" i="2"/>
  <c r="J174" i="2"/>
  <c r="I174" i="2"/>
  <c r="Q169" i="2"/>
  <c r="N169" i="2"/>
  <c r="M169" i="2"/>
  <c r="L169" i="2"/>
  <c r="K169" i="2"/>
  <c r="J169" i="2"/>
  <c r="I169" i="2"/>
  <c r="Q165" i="2"/>
  <c r="N165" i="2"/>
  <c r="M165" i="2"/>
  <c r="L165" i="2"/>
  <c r="K165" i="2"/>
  <c r="J165" i="2"/>
  <c r="I165" i="2"/>
  <c r="Q159" i="2"/>
  <c r="N159" i="2"/>
  <c r="M159" i="2"/>
  <c r="L159" i="2"/>
  <c r="K159" i="2"/>
  <c r="J159" i="2"/>
  <c r="I159" i="2"/>
  <c r="Q149" i="2"/>
  <c r="N149" i="2"/>
  <c r="M149" i="2"/>
  <c r="L149" i="2"/>
  <c r="K149" i="2"/>
  <c r="J149" i="2"/>
  <c r="I149" i="2"/>
  <c r="Q139" i="2"/>
  <c r="N139" i="2"/>
  <c r="M139" i="2"/>
  <c r="L139" i="2"/>
  <c r="K139" i="2"/>
  <c r="J139" i="2"/>
  <c r="I139" i="2"/>
  <c r="Q135" i="2"/>
  <c r="N135" i="2"/>
  <c r="M135" i="2"/>
  <c r="L135" i="2"/>
  <c r="K135" i="2"/>
  <c r="J135" i="2"/>
  <c r="I135" i="2"/>
  <c r="Q129" i="2"/>
  <c r="N129" i="2"/>
  <c r="M129" i="2"/>
  <c r="L129" i="2"/>
  <c r="K129" i="2"/>
  <c r="J129" i="2"/>
  <c r="I129" i="2"/>
  <c r="Q125" i="2"/>
  <c r="N125" i="2"/>
  <c r="M125" i="2"/>
  <c r="L125" i="2"/>
  <c r="K125" i="2"/>
  <c r="J125" i="2"/>
  <c r="I125" i="2"/>
  <c r="Q121" i="2"/>
  <c r="N121" i="2"/>
  <c r="M121" i="2"/>
  <c r="L121" i="2"/>
  <c r="K121" i="2"/>
  <c r="J121" i="2"/>
  <c r="I121" i="2"/>
  <c r="Q118" i="2"/>
  <c r="N118" i="2"/>
  <c r="M118" i="2"/>
  <c r="L118" i="2"/>
  <c r="K118" i="2"/>
  <c r="J118" i="2"/>
  <c r="I118" i="2"/>
  <c r="Q114" i="2"/>
  <c r="N114" i="2"/>
  <c r="M114" i="2"/>
  <c r="L114" i="2"/>
  <c r="K114" i="2"/>
  <c r="J114" i="2"/>
  <c r="I114" i="2"/>
  <c r="Q111" i="2"/>
  <c r="N111" i="2"/>
  <c r="M111" i="2"/>
  <c r="L111" i="2"/>
  <c r="K111" i="2"/>
  <c r="J111" i="2"/>
  <c r="I111" i="2"/>
  <c r="Q108" i="2"/>
  <c r="N108" i="2"/>
  <c r="M108" i="2"/>
  <c r="L108" i="2"/>
  <c r="K108" i="2"/>
  <c r="J108" i="2"/>
  <c r="I108" i="2"/>
  <c r="Q104" i="2"/>
  <c r="N104" i="2"/>
  <c r="M104" i="2"/>
  <c r="L104" i="2"/>
  <c r="K104" i="2"/>
  <c r="J104" i="2"/>
  <c r="I104" i="2"/>
  <c r="Q100" i="2"/>
  <c r="N100" i="2"/>
  <c r="M100" i="2"/>
  <c r="L100" i="2"/>
  <c r="K100" i="2"/>
  <c r="J100" i="2"/>
  <c r="I100" i="2"/>
  <c r="Q97" i="2"/>
  <c r="N97" i="2"/>
  <c r="M97" i="2"/>
  <c r="L97" i="2"/>
  <c r="K97" i="2"/>
  <c r="J97" i="2"/>
  <c r="I97" i="2"/>
  <c r="Q93" i="2"/>
  <c r="N93" i="2"/>
  <c r="M93" i="2"/>
  <c r="L93" i="2"/>
  <c r="K93" i="2"/>
  <c r="J93" i="2"/>
  <c r="I93" i="2"/>
  <c r="Q89" i="2"/>
  <c r="N89" i="2"/>
  <c r="M89" i="2"/>
  <c r="L89" i="2"/>
  <c r="K89" i="2"/>
  <c r="J89" i="2"/>
  <c r="I89" i="2"/>
  <c r="Q83" i="2"/>
  <c r="N83" i="2"/>
  <c r="M83" i="2"/>
  <c r="L83" i="2"/>
  <c r="K83" i="2"/>
  <c r="J83" i="2"/>
  <c r="I83" i="2"/>
  <c r="Q78" i="2"/>
  <c r="N78" i="2"/>
  <c r="M78" i="2"/>
  <c r="L78" i="2"/>
  <c r="K78" i="2"/>
  <c r="J78" i="2"/>
  <c r="I78" i="2"/>
  <c r="Q74" i="2"/>
  <c r="N74" i="2"/>
  <c r="M74" i="2"/>
  <c r="L74" i="2"/>
  <c r="K74" i="2"/>
  <c r="J74" i="2"/>
  <c r="I74" i="2"/>
  <c r="Q70" i="2"/>
  <c r="N70" i="2"/>
  <c r="M70" i="2"/>
  <c r="L70" i="2"/>
  <c r="K70" i="2"/>
  <c r="J70" i="2"/>
  <c r="I70" i="2"/>
  <c r="Q66" i="2"/>
  <c r="N66" i="2"/>
  <c r="M66" i="2"/>
  <c r="L66" i="2"/>
  <c r="K66" i="2"/>
  <c r="J66" i="2"/>
  <c r="I66" i="2"/>
  <c r="Q61" i="2"/>
  <c r="N61" i="2"/>
  <c r="M61" i="2"/>
  <c r="L61" i="2"/>
  <c r="K61" i="2"/>
  <c r="J61" i="2"/>
  <c r="I61" i="2"/>
  <c r="Q57" i="2"/>
  <c r="N57" i="2"/>
  <c r="M57" i="2"/>
  <c r="L57" i="2"/>
  <c r="K57" i="2"/>
  <c r="J57" i="2"/>
  <c r="I57" i="2"/>
  <c r="Q54" i="2"/>
  <c r="N54" i="2"/>
  <c r="M54" i="2"/>
  <c r="L54" i="2"/>
  <c r="K54" i="2"/>
  <c r="J54" i="2"/>
  <c r="I54" i="2"/>
  <c r="Q50" i="2"/>
  <c r="N50" i="2"/>
  <c r="M50" i="2"/>
  <c r="L50" i="2"/>
  <c r="K50" i="2"/>
  <c r="J50" i="2"/>
  <c r="I50" i="2"/>
  <c r="Q47" i="2"/>
  <c r="N47" i="2"/>
  <c r="M47" i="2"/>
  <c r="L47" i="2"/>
  <c r="K47" i="2"/>
  <c r="J47" i="2"/>
  <c r="I47" i="2"/>
  <c r="Q43" i="2"/>
  <c r="N43" i="2"/>
  <c r="M43" i="2"/>
  <c r="L43" i="2"/>
  <c r="K43" i="2"/>
  <c r="J43" i="2"/>
  <c r="I43" i="2"/>
  <c r="Q40" i="2"/>
  <c r="N40" i="2"/>
  <c r="M40" i="2"/>
  <c r="L40" i="2"/>
  <c r="K40" i="2"/>
  <c r="J40" i="2"/>
  <c r="I40" i="2"/>
  <c r="Q37" i="2"/>
  <c r="N37" i="2"/>
  <c r="M37" i="2"/>
  <c r="L37" i="2"/>
  <c r="K37" i="2"/>
  <c r="J37" i="2"/>
  <c r="I37" i="2"/>
  <c r="Q33" i="2"/>
  <c r="N33" i="2"/>
  <c r="M33" i="2"/>
  <c r="L33" i="2"/>
  <c r="K33" i="2"/>
  <c r="J33" i="2"/>
  <c r="I33" i="2"/>
  <c r="Q30" i="2"/>
  <c r="N30" i="2"/>
  <c r="M30" i="2"/>
  <c r="L30" i="2"/>
  <c r="K30" i="2"/>
  <c r="J30" i="2"/>
  <c r="I30" i="2"/>
  <c r="Q27" i="2"/>
  <c r="N27" i="2"/>
  <c r="M27" i="2"/>
  <c r="L27" i="2"/>
  <c r="K27" i="2"/>
  <c r="J27" i="2"/>
  <c r="I27" i="2"/>
  <c r="Q24" i="2"/>
  <c r="N24" i="2"/>
  <c r="M24" i="2"/>
  <c r="L24" i="2"/>
  <c r="K24" i="2"/>
  <c r="J24" i="2"/>
  <c r="I24" i="2"/>
  <c r="Q21" i="2"/>
  <c r="N21" i="2"/>
  <c r="M21" i="2"/>
  <c r="L21" i="2"/>
  <c r="K21" i="2"/>
  <c r="J21" i="2"/>
  <c r="I21" i="2"/>
  <c r="Q18" i="2"/>
  <c r="N18" i="2"/>
  <c r="M18" i="2"/>
  <c r="L18" i="2"/>
  <c r="K18" i="2"/>
  <c r="J18" i="2"/>
  <c r="I18" i="2"/>
  <c r="Q15" i="2"/>
  <c r="N15" i="2"/>
  <c r="M15" i="2"/>
  <c r="L15" i="2"/>
  <c r="K15" i="2"/>
  <c r="J15" i="2"/>
  <c r="I15" i="2"/>
  <c r="Q12" i="2"/>
  <c r="N12" i="2"/>
  <c r="M12" i="2"/>
  <c r="L12" i="2"/>
  <c r="K12" i="2"/>
  <c r="J12" i="2"/>
  <c r="I12" i="2"/>
  <c r="Q9" i="2"/>
  <c r="N9" i="2"/>
  <c r="M9" i="2"/>
  <c r="L9" i="2"/>
  <c r="K9" i="2"/>
  <c r="J9" i="2"/>
  <c r="I9" i="2"/>
  <c r="N237" i="2" l="1"/>
  <c r="K237" i="2"/>
  <c r="L237" i="2"/>
  <c r="M237" i="2"/>
  <c r="Q237" i="2"/>
  <c r="J237" i="2"/>
  <c r="I237" i="2"/>
  <c r="Y235" i="1" l="1"/>
  <c r="W235" i="1"/>
  <c r="Y234" i="1"/>
  <c r="W234" i="1"/>
  <c r="Y233" i="1"/>
  <c r="W233" i="1"/>
  <c r="Y232" i="1"/>
  <c r="W232" i="1"/>
  <c r="Y231" i="1"/>
  <c r="W231" i="1"/>
  <c r="Y229" i="1"/>
  <c r="W229" i="1"/>
  <c r="Y228" i="1"/>
  <c r="W228" i="1"/>
  <c r="Y227" i="1"/>
  <c r="W227" i="1"/>
  <c r="Y225" i="1"/>
  <c r="W225" i="1"/>
  <c r="Y224" i="1"/>
  <c r="W224" i="1"/>
  <c r="Y222" i="1"/>
  <c r="W222" i="1"/>
  <c r="Y221" i="1"/>
  <c r="W221" i="1"/>
  <c r="Y219" i="1"/>
  <c r="W219" i="1"/>
  <c r="Y218" i="1"/>
  <c r="W218" i="1"/>
  <c r="Y216" i="1"/>
  <c r="W216" i="1"/>
  <c r="Y215" i="1"/>
  <c r="W215" i="1"/>
  <c r="Y213" i="1"/>
  <c r="W213" i="1"/>
  <c r="Y212" i="1"/>
  <c r="W212" i="1"/>
  <c r="Y210" i="1"/>
  <c r="W210" i="1"/>
  <c r="Y209" i="1"/>
  <c r="W209" i="1"/>
  <c r="Y207" i="1"/>
  <c r="W207" i="1"/>
  <c r="Y206" i="1"/>
  <c r="W206" i="1"/>
  <c r="Y204" i="1"/>
  <c r="W204" i="1"/>
  <c r="Y203" i="1"/>
  <c r="W203" i="1"/>
  <c r="Y201" i="1"/>
  <c r="W201" i="1"/>
  <c r="Y200" i="1"/>
  <c r="W200" i="1"/>
  <c r="Y198" i="1"/>
  <c r="W198" i="1"/>
  <c r="Y197" i="1"/>
  <c r="W197" i="1"/>
  <c r="Y195" i="1"/>
  <c r="W195" i="1"/>
  <c r="Y194" i="1"/>
  <c r="W194" i="1"/>
  <c r="Y193" i="1"/>
  <c r="W193" i="1"/>
  <c r="Y192" i="1"/>
  <c r="W192" i="1"/>
  <c r="Y190" i="1"/>
  <c r="W190" i="1"/>
  <c r="Y189" i="1"/>
  <c r="W189" i="1"/>
  <c r="Y188" i="1"/>
  <c r="W188" i="1"/>
  <c r="Y187" i="1"/>
  <c r="W187" i="1"/>
  <c r="Y186" i="1"/>
  <c r="W186" i="1"/>
  <c r="Y184" i="1"/>
  <c r="W184" i="1"/>
  <c r="Y183" i="1"/>
  <c r="W183" i="1"/>
  <c r="Y182" i="1"/>
  <c r="W182" i="1"/>
  <c r="Y181" i="1"/>
  <c r="W181" i="1"/>
  <c r="Y179" i="1"/>
  <c r="W179" i="1"/>
  <c r="Y178" i="1"/>
  <c r="W178" i="1"/>
  <c r="Y177" i="1"/>
  <c r="W177" i="1"/>
  <c r="Y176" i="1"/>
  <c r="W176" i="1"/>
  <c r="Y175" i="1"/>
  <c r="W175" i="1"/>
  <c r="Y173" i="1"/>
  <c r="W173" i="1"/>
  <c r="Y172" i="1"/>
  <c r="W172" i="1"/>
  <c r="Y171" i="1"/>
  <c r="W171" i="1"/>
  <c r="Y170" i="1"/>
  <c r="W170" i="1"/>
  <c r="Y168" i="1"/>
  <c r="W168" i="1"/>
  <c r="Y167" i="1"/>
  <c r="W167" i="1"/>
  <c r="Y166" i="1"/>
  <c r="W166" i="1"/>
  <c r="Y164" i="1"/>
  <c r="W164" i="1"/>
  <c r="Y163" i="1"/>
  <c r="W163" i="1"/>
  <c r="Y162" i="1"/>
  <c r="W162" i="1"/>
  <c r="Y161" i="1"/>
  <c r="W161" i="1"/>
  <c r="Y160" i="1"/>
  <c r="W160" i="1"/>
  <c r="Y158" i="1"/>
  <c r="W158" i="1"/>
  <c r="Y157" i="1"/>
  <c r="W157" i="1"/>
  <c r="Y156" i="1"/>
  <c r="W156" i="1"/>
  <c r="Y155" i="1"/>
  <c r="W155" i="1"/>
  <c r="Y154" i="1"/>
  <c r="W154" i="1"/>
  <c r="Y153" i="1"/>
  <c r="W153" i="1"/>
  <c r="Y152" i="1"/>
  <c r="W152" i="1"/>
  <c r="Y151" i="1"/>
  <c r="W151" i="1"/>
  <c r="Y150" i="1"/>
  <c r="W150" i="1"/>
  <c r="Y148" i="1"/>
  <c r="W148" i="1"/>
  <c r="Y147" i="1"/>
  <c r="W147" i="1"/>
  <c r="Y146" i="1"/>
  <c r="W146" i="1"/>
  <c r="Y145" i="1"/>
  <c r="W145" i="1"/>
  <c r="Y144" i="1"/>
  <c r="W144" i="1"/>
  <c r="Y143" i="1"/>
  <c r="W143" i="1"/>
  <c r="Y142" i="1"/>
  <c r="W142" i="1"/>
  <c r="Y141" i="1"/>
  <c r="W141" i="1"/>
  <c r="Y140" i="1"/>
  <c r="W140" i="1"/>
  <c r="Y138" i="1"/>
  <c r="W138" i="1"/>
  <c r="Y137" i="1"/>
  <c r="W137" i="1"/>
  <c r="Y136" i="1"/>
  <c r="W136" i="1"/>
  <c r="Y134" i="1"/>
  <c r="W134" i="1"/>
  <c r="Y133" i="1"/>
  <c r="W133" i="1"/>
  <c r="Y132" i="1"/>
  <c r="W132" i="1"/>
  <c r="Y131" i="1"/>
  <c r="W131" i="1"/>
  <c r="Y130" i="1"/>
  <c r="W130" i="1"/>
  <c r="Y128" i="1"/>
  <c r="W128" i="1"/>
  <c r="Y127" i="1"/>
  <c r="W127" i="1"/>
  <c r="Y126" i="1"/>
  <c r="W126" i="1"/>
  <c r="Y124" i="1"/>
  <c r="W124" i="1"/>
  <c r="Y123" i="1"/>
  <c r="W123" i="1"/>
  <c r="Y122" i="1"/>
  <c r="W122" i="1"/>
  <c r="Y120" i="1"/>
  <c r="W120" i="1"/>
  <c r="Y119" i="1"/>
  <c r="W119" i="1"/>
  <c r="Y117" i="1"/>
  <c r="W117" i="1"/>
  <c r="Y116" i="1"/>
  <c r="W116" i="1"/>
  <c r="Y115" i="1"/>
  <c r="W115" i="1"/>
  <c r="Y113" i="1"/>
  <c r="W113" i="1"/>
  <c r="Y112" i="1"/>
  <c r="W112" i="1"/>
  <c r="Y110" i="1"/>
  <c r="W110" i="1"/>
  <c r="Y109" i="1"/>
  <c r="W109" i="1"/>
  <c r="Y107" i="1"/>
  <c r="W107" i="1"/>
  <c r="Y106" i="1"/>
  <c r="W106" i="1"/>
  <c r="Y105" i="1"/>
  <c r="W105" i="1"/>
  <c r="Y103" i="1"/>
  <c r="W103" i="1"/>
  <c r="Y102" i="1"/>
  <c r="W102" i="1"/>
  <c r="Y101" i="1"/>
  <c r="W101" i="1"/>
  <c r="Y99" i="1"/>
  <c r="W99" i="1"/>
  <c r="Y98" i="1"/>
  <c r="W98" i="1"/>
  <c r="Y96" i="1"/>
  <c r="W96" i="1"/>
  <c r="Y95" i="1"/>
  <c r="W95" i="1"/>
  <c r="Y94" i="1"/>
  <c r="W94" i="1"/>
  <c r="Y92" i="1"/>
  <c r="W92" i="1"/>
  <c r="Y91" i="1"/>
  <c r="W91" i="1"/>
  <c r="Y90" i="1"/>
  <c r="W90" i="1"/>
  <c r="Y88" i="1"/>
  <c r="W88" i="1"/>
  <c r="Y87" i="1"/>
  <c r="W87" i="1"/>
  <c r="Y86" i="1"/>
  <c r="W86" i="1"/>
  <c r="Y85" i="1"/>
  <c r="W85" i="1"/>
  <c r="Y84" i="1"/>
  <c r="W84" i="1"/>
  <c r="Y82" i="1"/>
  <c r="W82" i="1"/>
  <c r="Y81" i="1"/>
  <c r="W81" i="1"/>
  <c r="Y80" i="1"/>
  <c r="W80" i="1"/>
  <c r="Y79" i="1"/>
  <c r="W79" i="1"/>
  <c r="Y77" i="1"/>
  <c r="W77" i="1"/>
  <c r="Y76" i="1"/>
  <c r="W76" i="1"/>
  <c r="Y75" i="1"/>
  <c r="W75" i="1"/>
  <c r="Y73" i="1"/>
  <c r="W73" i="1"/>
  <c r="Y72" i="1"/>
  <c r="W72" i="1"/>
  <c r="Y71" i="1"/>
  <c r="W71" i="1"/>
  <c r="Y69" i="1"/>
  <c r="W69" i="1"/>
  <c r="Y68" i="1"/>
  <c r="W68" i="1"/>
  <c r="Y67" i="1"/>
  <c r="W67" i="1"/>
  <c r="Y65" i="1"/>
  <c r="W65" i="1"/>
  <c r="Y64" i="1"/>
  <c r="W64" i="1"/>
  <c r="Y63" i="1"/>
  <c r="W63" i="1"/>
  <c r="Y62" i="1"/>
  <c r="W62" i="1"/>
  <c r="Y60" i="1"/>
  <c r="W60" i="1"/>
  <c r="Y59" i="1"/>
  <c r="W59" i="1"/>
  <c r="Y58" i="1"/>
  <c r="W58" i="1"/>
  <c r="Y56" i="1"/>
  <c r="W56" i="1"/>
  <c r="Y55" i="1"/>
  <c r="W55" i="1"/>
  <c r="Y53" i="1"/>
  <c r="W53" i="1"/>
  <c r="Y52" i="1"/>
  <c r="W52" i="1"/>
  <c r="Y51" i="1"/>
  <c r="W51" i="1"/>
  <c r="Y49" i="1"/>
  <c r="W49" i="1"/>
  <c r="Y48" i="1"/>
  <c r="W48" i="1"/>
  <c r="Y46" i="1"/>
  <c r="W46" i="1"/>
  <c r="Y45" i="1"/>
  <c r="W45" i="1"/>
  <c r="Y44" i="1"/>
  <c r="W44" i="1"/>
  <c r="Y42" i="1"/>
  <c r="W42" i="1"/>
  <c r="Y41" i="1"/>
  <c r="W41" i="1"/>
  <c r="Y39" i="1"/>
  <c r="W39" i="1"/>
  <c r="Y38" i="1"/>
  <c r="W38" i="1"/>
  <c r="Y36" i="1"/>
  <c r="W36" i="1"/>
  <c r="Y35" i="1"/>
  <c r="W35" i="1"/>
  <c r="Y34" i="1"/>
  <c r="W34" i="1"/>
  <c r="Y32" i="1"/>
  <c r="W32" i="1"/>
  <c r="Y31" i="1"/>
  <c r="W31" i="1"/>
  <c r="Y29" i="1"/>
  <c r="W29" i="1"/>
  <c r="Y28" i="1"/>
  <c r="W28" i="1"/>
  <c r="Y26" i="1"/>
  <c r="W26" i="1"/>
  <c r="Y25" i="1"/>
  <c r="W25" i="1"/>
  <c r="Y23" i="1"/>
  <c r="W23" i="1"/>
  <c r="Y22" i="1"/>
  <c r="W22" i="1"/>
  <c r="Y20" i="1"/>
  <c r="W20" i="1"/>
  <c r="Y19" i="1"/>
  <c r="W19" i="1"/>
  <c r="Y17" i="1"/>
  <c r="W17" i="1"/>
  <c r="Y16" i="1"/>
  <c r="W16" i="1"/>
  <c r="Y14" i="1"/>
  <c r="W14" i="1"/>
  <c r="Y13" i="1"/>
  <c r="W13" i="1"/>
  <c r="Y11" i="1"/>
  <c r="W11" i="1"/>
  <c r="Y10" i="1"/>
  <c r="W10" i="1"/>
  <c r="Y8" i="1"/>
  <c r="W8" i="1"/>
  <c r="Y7" i="1"/>
  <c r="W7" i="1"/>
  <c r="O235" i="2"/>
  <c r="H235" i="2"/>
  <c r="R235" i="2" l="1"/>
  <c r="P235" i="2"/>
  <c r="S235" i="2" s="1"/>
  <c r="AQ235" i="1"/>
  <c r="P236" i="1"/>
  <c r="Q236" i="1"/>
  <c r="R236" i="1"/>
  <c r="S236" i="1"/>
  <c r="T236" i="1"/>
  <c r="U236" i="1"/>
  <c r="W236" i="1"/>
  <c r="Y236" i="1"/>
  <c r="AD236" i="1"/>
  <c r="AF236" i="1"/>
  <c r="AG236" i="1"/>
  <c r="AH236" i="1"/>
  <c r="AI236" i="1"/>
  <c r="AJ236" i="1"/>
  <c r="I236" i="1"/>
  <c r="J236" i="1"/>
  <c r="K236" i="1"/>
  <c r="L236" i="1"/>
  <c r="M236" i="1"/>
  <c r="N236" i="1"/>
  <c r="H235" i="1"/>
  <c r="C235" i="1"/>
  <c r="AE235" i="1" l="1"/>
  <c r="AK235" i="1" s="1"/>
  <c r="AR235" i="1" s="1"/>
  <c r="X235" i="1"/>
  <c r="O8" i="2"/>
  <c r="P8" i="2" s="1"/>
  <c r="O10" i="2"/>
  <c r="P10" i="2" s="1"/>
  <c r="O11" i="2"/>
  <c r="P11" i="2" s="1"/>
  <c r="O13" i="2"/>
  <c r="P13" i="2" s="1"/>
  <c r="O14" i="2"/>
  <c r="P14" i="2" s="1"/>
  <c r="O16" i="2"/>
  <c r="P16" i="2" s="1"/>
  <c r="O17" i="2"/>
  <c r="P17" i="2" s="1"/>
  <c r="O19" i="2"/>
  <c r="P19" i="2" s="1"/>
  <c r="O20" i="2"/>
  <c r="P20" i="2" s="1"/>
  <c r="O22" i="2"/>
  <c r="P22" i="2" s="1"/>
  <c r="O23" i="2"/>
  <c r="P23" i="2" s="1"/>
  <c r="O25" i="2"/>
  <c r="P25" i="2" s="1"/>
  <c r="O26" i="2"/>
  <c r="P26" i="2" s="1"/>
  <c r="O28" i="2"/>
  <c r="P28" i="2" s="1"/>
  <c r="O29" i="2"/>
  <c r="P29" i="2" s="1"/>
  <c r="O31" i="2"/>
  <c r="P31" i="2" s="1"/>
  <c r="O32" i="2"/>
  <c r="P32" i="2" s="1"/>
  <c r="O34" i="2"/>
  <c r="P34" i="2" s="1"/>
  <c r="O35" i="2"/>
  <c r="P35" i="2" s="1"/>
  <c r="O36" i="2"/>
  <c r="P36" i="2" s="1"/>
  <c r="O38" i="2"/>
  <c r="P38" i="2" s="1"/>
  <c r="O39" i="2"/>
  <c r="P39" i="2" s="1"/>
  <c r="O41" i="2"/>
  <c r="P41" i="2" s="1"/>
  <c r="O42" i="2"/>
  <c r="P42" i="2" s="1"/>
  <c r="O44" i="2"/>
  <c r="P44" i="2" s="1"/>
  <c r="O45" i="2"/>
  <c r="P45" i="2" s="1"/>
  <c r="O46" i="2"/>
  <c r="P46" i="2" s="1"/>
  <c r="O48" i="2"/>
  <c r="P48" i="2" s="1"/>
  <c r="O49" i="2"/>
  <c r="P49" i="2" s="1"/>
  <c r="O51" i="2"/>
  <c r="P51" i="2" s="1"/>
  <c r="O52" i="2"/>
  <c r="P52" i="2" s="1"/>
  <c r="O53" i="2"/>
  <c r="P53" i="2" s="1"/>
  <c r="O55" i="2"/>
  <c r="P55" i="2" s="1"/>
  <c r="O56" i="2"/>
  <c r="P56" i="2" s="1"/>
  <c r="O58" i="2"/>
  <c r="P58" i="2" s="1"/>
  <c r="O59" i="2"/>
  <c r="P59" i="2" s="1"/>
  <c r="O60" i="2"/>
  <c r="P60" i="2" s="1"/>
  <c r="O62" i="2"/>
  <c r="P62" i="2" s="1"/>
  <c r="O63" i="2"/>
  <c r="P63" i="2" s="1"/>
  <c r="O64" i="2"/>
  <c r="P64" i="2" s="1"/>
  <c r="O65" i="2"/>
  <c r="P65" i="2" s="1"/>
  <c r="O67" i="2"/>
  <c r="P67" i="2" s="1"/>
  <c r="O68" i="2"/>
  <c r="P68" i="2" s="1"/>
  <c r="O69" i="2"/>
  <c r="P69" i="2" s="1"/>
  <c r="O71" i="2"/>
  <c r="P71" i="2" s="1"/>
  <c r="O72" i="2"/>
  <c r="P72" i="2" s="1"/>
  <c r="O73" i="2"/>
  <c r="P73" i="2" s="1"/>
  <c r="O75" i="2"/>
  <c r="P75" i="2" s="1"/>
  <c r="O76" i="2"/>
  <c r="P76" i="2" s="1"/>
  <c r="O77" i="2"/>
  <c r="P77" i="2" s="1"/>
  <c r="O79" i="2"/>
  <c r="P79" i="2" s="1"/>
  <c r="O80" i="2"/>
  <c r="P80" i="2" s="1"/>
  <c r="O81" i="2"/>
  <c r="P81" i="2" s="1"/>
  <c r="O82" i="2"/>
  <c r="P82" i="2" s="1"/>
  <c r="O84" i="2"/>
  <c r="P84" i="2" s="1"/>
  <c r="O85" i="2"/>
  <c r="P85" i="2" s="1"/>
  <c r="O86" i="2"/>
  <c r="P86" i="2" s="1"/>
  <c r="O87" i="2"/>
  <c r="P87" i="2" s="1"/>
  <c r="O88" i="2"/>
  <c r="P88" i="2" s="1"/>
  <c r="O90" i="2"/>
  <c r="P90" i="2" s="1"/>
  <c r="O91" i="2"/>
  <c r="P91" i="2" s="1"/>
  <c r="O92" i="2"/>
  <c r="P92" i="2" s="1"/>
  <c r="O94" i="2"/>
  <c r="P94" i="2" s="1"/>
  <c r="O95" i="2"/>
  <c r="P95" i="2" s="1"/>
  <c r="O96" i="2"/>
  <c r="P96" i="2" s="1"/>
  <c r="O98" i="2"/>
  <c r="P98" i="2" s="1"/>
  <c r="O99" i="2"/>
  <c r="P99" i="2" s="1"/>
  <c r="O101" i="2"/>
  <c r="P101" i="2" s="1"/>
  <c r="O102" i="2"/>
  <c r="P102" i="2" s="1"/>
  <c r="O103" i="2"/>
  <c r="P103" i="2" s="1"/>
  <c r="O105" i="2"/>
  <c r="P105" i="2" s="1"/>
  <c r="O106" i="2"/>
  <c r="P106" i="2" s="1"/>
  <c r="O107" i="2"/>
  <c r="P107" i="2" s="1"/>
  <c r="O109" i="2"/>
  <c r="P109" i="2" s="1"/>
  <c r="O110" i="2"/>
  <c r="P110" i="2" s="1"/>
  <c r="O112" i="2"/>
  <c r="P112" i="2" s="1"/>
  <c r="O113" i="2"/>
  <c r="P113" i="2" s="1"/>
  <c r="O115" i="2"/>
  <c r="P115" i="2" s="1"/>
  <c r="O116" i="2"/>
  <c r="P116" i="2" s="1"/>
  <c r="O117" i="2"/>
  <c r="P117" i="2" s="1"/>
  <c r="O119" i="2"/>
  <c r="P119" i="2" s="1"/>
  <c r="O120" i="2"/>
  <c r="P120" i="2" s="1"/>
  <c r="O122" i="2"/>
  <c r="P122" i="2" s="1"/>
  <c r="O123" i="2"/>
  <c r="P123" i="2" s="1"/>
  <c r="O124" i="2"/>
  <c r="P124" i="2" s="1"/>
  <c r="O126" i="2"/>
  <c r="P126" i="2" s="1"/>
  <c r="O127" i="2"/>
  <c r="P127" i="2" s="1"/>
  <c r="O128" i="2"/>
  <c r="P128" i="2" s="1"/>
  <c r="O130" i="2"/>
  <c r="P130" i="2" s="1"/>
  <c r="O131" i="2"/>
  <c r="P131" i="2" s="1"/>
  <c r="O132" i="2"/>
  <c r="P132" i="2" s="1"/>
  <c r="O133" i="2"/>
  <c r="P133" i="2" s="1"/>
  <c r="O134" i="2"/>
  <c r="P134" i="2" s="1"/>
  <c r="O136" i="2"/>
  <c r="P136" i="2" s="1"/>
  <c r="O137" i="2"/>
  <c r="P137" i="2" s="1"/>
  <c r="O138" i="2"/>
  <c r="P138" i="2" s="1"/>
  <c r="O140" i="2"/>
  <c r="P140" i="2" s="1"/>
  <c r="O141" i="2"/>
  <c r="P141" i="2" s="1"/>
  <c r="O142" i="2"/>
  <c r="P142" i="2" s="1"/>
  <c r="O143" i="2"/>
  <c r="P143" i="2" s="1"/>
  <c r="O144" i="2"/>
  <c r="P144" i="2" s="1"/>
  <c r="O145" i="2"/>
  <c r="P145" i="2" s="1"/>
  <c r="O146" i="2"/>
  <c r="P146" i="2" s="1"/>
  <c r="O147" i="2"/>
  <c r="P147" i="2" s="1"/>
  <c r="O148" i="2"/>
  <c r="P148" i="2" s="1"/>
  <c r="O150" i="2"/>
  <c r="P150" i="2" s="1"/>
  <c r="O151" i="2"/>
  <c r="P151" i="2" s="1"/>
  <c r="O152" i="2"/>
  <c r="P152" i="2" s="1"/>
  <c r="O153" i="2"/>
  <c r="P153" i="2" s="1"/>
  <c r="O154" i="2"/>
  <c r="P154" i="2" s="1"/>
  <c r="O155" i="2"/>
  <c r="P155" i="2" s="1"/>
  <c r="O156" i="2"/>
  <c r="P156" i="2" s="1"/>
  <c r="O157" i="2"/>
  <c r="P157" i="2" s="1"/>
  <c r="O158" i="2"/>
  <c r="P158" i="2" s="1"/>
  <c r="O160" i="2"/>
  <c r="P160" i="2" s="1"/>
  <c r="O161" i="2"/>
  <c r="P161" i="2" s="1"/>
  <c r="O162" i="2"/>
  <c r="P162" i="2" s="1"/>
  <c r="O163" i="2"/>
  <c r="P163" i="2" s="1"/>
  <c r="O164" i="2"/>
  <c r="P164" i="2" s="1"/>
  <c r="O166" i="2"/>
  <c r="P166" i="2" s="1"/>
  <c r="O167" i="2"/>
  <c r="P167" i="2" s="1"/>
  <c r="O168" i="2"/>
  <c r="P168" i="2" s="1"/>
  <c r="O170" i="2"/>
  <c r="P170" i="2" s="1"/>
  <c r="O171" i="2"/>
  <c r="P171" i="2" s="1"/>
  <c r="O172" i="2"/>
  <c r="P172" i="2" s="1"/>
  <c r="O173" i="2"/>
  <c r="P173" i="2" s="1"/>
  <c r="O175" i="2"/>
  <c r="P175" i="2" s="1"/>
  <c r="O176" i="2"/>
  <c r="P176" i="2" s="1"/>
  <c r="O177" i="2"/>
  <c r="P177" i="2" s="1"/>
  <c r="O178" i="2"/>
  <c r="P178" i="2" s="1"/>
  <c r="O179" i="2"/>
  <c r="P179" i="2" s="1"/>
  <c r="O181" i="2"/>
  <c r="P181" i="2" s="1"/>
  <c r="O182" i="2"/>
  <c r="P182" i="2" s="1"/>
  <c r="O183" i="2"/>
  <c r="P183" i="2" s="1"/>
  <c r="O184" i="2"/>
  <c r="P184" i="2" s="1"/>
  <c r="O186" i="2"/>
  <c r="P186" i="2" s="1"/>
  <c r="O187" i="2"/>
  <c r="P187" i="2" s="1"/>
  <c r="O188" i="2"/>
  <c r="P188" i="2" s="1"/>
  <c r="O189" i="2"/>
  <c r="P189" i="2" s="1"/>
  <c r="O190" i="2"/>
  <c r="P190" i="2" s="1"/>
  <c r="O192" i="2"/>
  <c r="P192" i="2" s="1"/>
  <c r="O193" i="2"/>
  <c r="P193" i="2" s="1"/>
  <c r="O194" i="2"/>
  <c r="P194" i="2" s="1"/>
  <c r="O195" i="2"/>
  <c r="P195" i="2" s="1"/>
  <c r="O197" i="2"/>
  <c r="P197" i="2" s="1"/>
  <c r="O198" i="2"/>
  <c r="P198" i="2" s="1"/>
  <c r="O200" i="2"/>
  <c r="P200" i="2" s="1"/>
  <c r="O201" i="2"/>
  <c r="P201" i="2" s="1"/>
  <c r="O203" i="2"/>
  <c r="P203" i="2" s="1"/>
  <c r="O204" i="2"/>
  <c r="P204" i="2" s="1"/>
  <c r="O206" i="2"/>
  <c r="P206" i="2" s="1"/>
  <c r="O207" i="2"/>
  <c r="P207" i="2" s="1"/>
  <c r="O209" i="2"/>
  <c r="P209" i="2" s="1"/>
  <c r="O210" i="2"/>
  <c r="P210" i="2" s="1"/>
  <c r="O212" i="2"/>
  <c r="P212" i="2" s="1"/>
  <c r="O213" i="2"/>
  <c r="P213" i="2" s="1"/>
  <c r="O215" i="2"/>
  <c r="P215" i="2" s="1"/>
  <c r="O216" i="2"/>
  <c r="P216" i="2" s="1"/>
  <c r="O218" i="2"/>
  <c r="P218" i="2" s="1"/>
  <c r="O219" i="2"/>
  <c r="P219" i="2" s="1"/>
  <c r="O221" i="2"/>
  <c r="P221" i="2" s="1"/>
  <c r="O222" i="2"/>
  <c r="P222" i="2" s="1"/>
  <c r="O224" i="2"/>
  <c r="P224" i="2" s="1"/>
  <c r="O225" i="2"/>
  <c r="P225" i="2" s="1"/>
  <c r="O227" i="2"/>
  <c r="P227" i="2" s="1"/>
  <c r="O228" i="2"/>
  <c r="P228" i="2" s="1"/>
  <c r="O229" i="2"/>
  <c r="P229" i="2" s="1"/>
  <c r="O231" i="2"/>
  <c r="P231" i="2" s="1"/>
  <c r="O232" i="2"/>
  <c r="P232" i="2" s="1"/>
  <c r="O233" i="2"/>
  <c r="P233" i="2" s="1"/>
  <c r="O234" i="2"/>
  <c r="P234" i="2" s="1"/>
  <c r="O7" i="2"/>
  <c r="H8" i="2"/>
  <c r="H10" i="2"/>
  <c r="H11" i="2"/>
  <c r="H13" i="2"/>
  <c r="H14" i="2"/>
  <c r="H16" i="2"/>
  <c r="H17" i="2"/>
  <c r="H19" i="2"/>
  <c r="H20" i="2"/>
  <c r="H22" i="2"/>
  <c r="H23" i="2"/>
  <c r="H25" i="2"/>
  <c r="H26" i="2"/>
  <c r="H28" i="2"/>
  <c r="H29" i="2"/>
  <c r="H31" i="2"/>
  <c r="H32" i="2"/>
  <c r="H34" i="2"/>
  <c r="H35" i="2"/>
  <c r="H36" i="2"/>
  <c r="H38" i="2"/>
  <c r="H39" i="2"/>
  <c r="H41" i="2"/>
  <c r="H42" i="2"/>
  <c r="H44" i="2"/>
  <c r="H45" i="2"/>
  <c r="H46" i="2"/>
  <c r="H48" i="2"/>
  <c r="H49" i="2"/>
  <c r="H51" i="2"/>
  <c r="H52" i="2"/>
  <c r="H53" i="2"/>
  <c r="H55" i="2"/>
  <c r="H56" i="2"/>
  <c r="H58" i="2"/>
  <c r="H59" i="2"/>
  <c r="H60" i="2"/>
  <c r="H62" i="2"/>
  <c r="H63" i="2"/>
  <c r="H64" i="2"/>
  <c r="H65" i="2"/>
  <c r="H67" i="2"/>
  <c r="H68" i="2"/>
  <c r="H69" i="2"/>
  <c r="H71" i="2"/>
  <c r="H72" i="2"/>
  <c r="H73" i="2"/>
  <c r="H75" i="2"/>
  <c r="H76" i="2"/>
  <c r="H77" i="2"/>
  <c r="H79" i="2"/>
  <c r="H80" i="2"/>
  <c r="H81" i="2"/>
  <c r="H82" i="2"/>
  <c r="H84" i="2"/>
  <c r="H85" i="2"/>
  <c r="H86" i="2"/>
  <c r="H87" i="2"/>
  <c r="H88" i="2"/>
  <c r="H90" i="2"/>
  <c r="H91" i="2"/>
  <c r="H92" i="2"/>
  <c r="H94" i="2"/>
  <c r="H95" i="2"/>
  <c r="H96" i="2"/>
  <c r="H98" i="2"/>
  <c r="H99" i="2"/>
  <c r="H101" i="2"/>
  <c r="H102" i="2"/>
  <c r="H103" i="2"/>
  <c r="H105" i="2"/>
  <c r="H106" i="2"/>
  <c r="H107" i="2"/>
  <c r="H109" i="2"/>
  <c r="H110" i="2"/>
  <c r="H112" i="2"/>
  <c r="H113" i="2"/>
  <c r="H115" i="2"/>
  <c r="H116" i="2"/>
  <c r="H117" i="2"/>
  <c r="H119" i="2"/>
  <c r="H120" i="2"/>
  <c r="H122" i="2"/>
  <c r="H123" i="2"/>
  <c r="H124" i="2"/>
  <c r="H126" i="2"/>
  <c r="H127" i="2"/>
  <c r="H128" i="2"/>
  <c r="H130" i="2"/>
  <c r="H131" i="2"/>
  <c r="H132" i="2"/>
  <c r="H133" i="2"/>
  <c r="H134" i="2"/>
  <c r="H136" i="2"/>
  <c r="H137" i="2"/>
  <c r="H138" i="2"/>
  <c r="H140" i="2"/>
  <c r="H141" i="2"/>
  <c r="H142" i="2"/>
  <c r="H143" i="2"/>
  <c r="H144" i="2"/>
  <c r="H145" i="2"/>
  <c r="H146" i="2"/>
  <c r="H147" i="2"/>
  <c r="H148" i="2"/>
  <c r="H150" i="2"/>
  <c r="H151" i="2"/>
  <c r="H152" i="2"/>
  <c r="H153" i="2"/>
  <c r="H154" i="2"/>
  <c r="H155" i="2"/>
  <c r="H156" i="2"/>
  <c r="H157" i="2"/>
  <c r="H158" i="2"/>
  <c r="H160" i="2"/>
  <c r="H161" i="2"/>
  <c r="H162" i="2"/>
  <c r="H163" i="2"/>
  <c r="H164" i="2"/>
  <c r="H166" i="2"/>
  <c r="H167" i="2"/>
  <c r="H168" i="2"/>
  <c r="H170" i="2"/>
  <c r="H171" i="2"/>
  <c r="H172" i="2"/>
  <c r="H173" i="2"/>
  <c r="H175" i="2"/>
  <c r="H176" i="2"/>
  <c r="H177" i="2"/>
  <c r="H178" i="2"/>
  <c r="H179" i="2"/>
  <c r="H181" i="2"/>
  <c r="H182" i="2"/>
  <c r="H183" i="2"/>
  <c r="H184" i="2"/>
  <c r="H186" i="2"/>
  <c r="H187" i="2"/>
  <c r="H188" i="2"/>
  <c r="H189" i="2"/>
  <c r="H190" i="2"/>
  <c r="H192" i="2"/>
  <c r="H193" i="2"/>
  <c r="H194" i="2"/>
  <c r="H195" i="2"/>
  <c r="H197" i="2"/>
  <c r="H198" i="2"/>
  <c r="H200" i="2"/>
  <c r="H201" i="2"/>
  <c r="H203" i="2"/>
  <c r="H204" i="2"/>
  <c r="H206" i="2"/>
  <c r="H207" i="2"/>
  <c r="H209" i="2"/>
  <c r="H210" i="2"/>
  <c r="H212" i="2"/>
  <c r="H213" i="2"/>
  <c r="H215" i="2"/>
  <c r="H216" i="2"/>
  <c r="H218" i="2"/>
  <c r="H219" i="2"/>
  <c r="H221" i="2"/>
  <c r="H222" i="2"/>
  <c r="H224" i="2"/>
  <c r="H225" i="2"/>
  <c r="H227" i="2"/>
  <c r="H228" i="2"/>
  <c r="H229" i="2"/>
  <c r="H231" i="2"/>
  <c r="H232" i="2"/>
  <c r="H233" i="2"/>
  <c r="H234" i="2"/>
  <c r="H7" i="2"/>
  <c r="H234" i="1"/>
  <c r="H233" i="1"/>
  <c r="H232" i="1"/>
  <c r="H231" i="1"/>
  <c r="H229" i="1"/>
  <c r="H228" i="1"/>
  <c r="H227" i="1"/>
  <c r="H225" i="1"/>
  <c r="H224" i="1"/>
  <c r="H222" i="1"/>
  <c r="H221" i="1"/>
  <c r="H219" i="1"/>
  <c r="H218" i="1"/>
  <c r="H216" i="1"/>
  <c r="H215" i="1"/>
  <c r="H213" i="1"/>
  <c r="H212" i="1"/>
  <c r="H210" i="1"/>
  <c r="H209" i="1"/>
  <c r="H207" i="1"/>
  <c r="H206" i="1"/>
  <c r="H204" i="1"/>
  <c r="H203" i="1"/>
  <c r="H201" i="1"/>
  <c r="H200" i="1"/>
  <c r="H198" i="1"/>
  <c r="H197" i="1"/>
  <c r="H195" i="1"/>
  <c r="H194" i="1"/>
  <c r="H193" i="1"/>
  <c r="H192" i="1"/>
  <c r="H190" i="1"/>
  <c r="H189" i="1"/>
  <c r="H188" i="1"/>
  <c r="H187" i="1"/>
  <c r="H186" i="1"/>
  <c r="H184" i="1"/>
  <c r="H183" i="1"/>
  <c r="H182" i="1"/>
  <c r="H181" i="1"/>
  <c r="H179" i="1"/>
  <c r="H178" i="1"/>
  <c r="H177" i="1"/>
  <c r="H176" i="1"/>
  <c r="H175" i="1"/>
  <c r="H173" i="1"/>
  <c r="H172" i="1"/>
  <c r="H171" i="1"/>
  <c r="H170" i="1"/>
  <c r="H168" i="1"/>
  <c r="H167" i="1"/>
  <c r="H166" i="1"/>
  <c r="H164" i="1"/>
  <c r="H163" i="1"/>
  <c r="H162" i="1"/>
  <c r="H161" i="1"/>
  <c r="H160" i="1"/>
  <c r="H158" i="1"/>
  <c r="H157" i="1"/>
  <c r="H156" i="1"/>
  <c r="H155" i="1"/>
  <c r="H154" i="1"/>
  <c r="H153" i="1"/>
  <c r="H152" i="1"/>
  <c r="H151" i="1"/>
  <c r="H150" i="1"/>
  <c r="H148" i="1"/>
  <c r="H147" i="1"/>
  <c r="H146" i="1"/>
  <c r="H145" i="1"/>
  <c r="H144" i="1"/>
  <c r="H143" i="1"/>
  <c r="H142" i="1"/>
  <c r="H141" i="1"/>
  <c r="H140" i="1"/>
  <c r="H138" i="1"/>
  <c r="H137" i="1"/>
  <c r="H136" i="1"/>
  <c r="H134" i="1"/>
  <c r="H133" i="1"/>
  <c r="H132" i="1"/>
  <c r="H131" i="1"/>
  <c r="H130" i="1"/>
  <c r="H128" i="1"/>
  <c r="H127" i="1"/>
  <c r="H126" i="1"/>
  <c r="H124" i="1"/>
  <c r="H123" i="1"/>
  <c r="H122" i="1"/>
  <c r="H120" i="1"/>
  <c r="H119" i="1"/>
  <c r="H117" i="1"/>
  <c r="H116" i="1"/>
  <c r="H115" i="1"/>
  <c r="H113" i="1"/>
  <c r="H112" i="1"/>
  <c r="H110" i="1"/>
  <c r="H109" i="1"/>
  <c r="H107" i="1"/>
  <c r="H106" i="1"/>
  <c r="H105" i="1"/>
  <c r="H103" i="1"/>
  <c r="H102" i="1"/>
  <c r="H101" i="1"/>
  <c r="H99" i="1"/>
  <c r="H98" i="1"/>
  <c r="H96" i="1"/>
  <c r="H95" i="1"/>
  <c r="H94" i="1"/>
  <c r="H92" i="1"/>
  <c r="H91" i="1"/>
  <c r="H90" i="1"/>
  <c r="H88" i="1"/>
  <c r="H87" i="1"/>
  <c r="H86" i="1"/>
  <c r="H85" i="1"/>
  <c r="H84" i="1"/>
  <c r="H82" i="1"/>
  <c r="H81" i="1"/>
  <c r="H80" i="1"/>
  <c r="H79" i="1"/>
  <c r="H77" i="1"/>
  <c r="H76" i="1"/>
  <c r="H75" i="1"/>
  <c r="H73" i="1"/>
  <c r="H72" i="1"/>
  <c r="H71" i="1"/>
  <c r="H69" i="1"/>
  <c r="H68" i="1"/>
  <c r="H67" i="1"/>
  <c r="H65" i="1"/>
  <c r="H64" i="1"/>
  <c r="H63" i="1"/>
  <c r="H62" i="1"/>
  <c r="H60" i="1"/>
  <c r="H59" i="1"/>
  <c r="H58" i="1"/>
  <c r="H56" i="1"/>
  <c r="H55" i="1"/>
  <c r="H53" i="1"/>
  <c r="H52" i="1"/>
  <c r="H51" i="1"/>
  <c r="H49" i="1"/>
  <c r="H48" i="1"/>
  <c r="H46" i="1"/>
  <c r="H45" i="1"/>
  <c r="H44" i="1"/>
  <c r="H42" i="1"/>
  <c r="H41" i="1"/>
  <c r="H39" i="1"/>
  <c r="H38" i="1"/>
  <c r="H36" i="1"/>
  <c r="H35" i="1"/>
  <c r="H34" i="1"/>
  <c r="H32" i="1"/>
  <c r="H31" i="1"/>
  <c r="H29" i="1"/>
  <c r="H28" i="1"/>
  <c r="H26" i="1"/>
  <c r="H25" i="1"/>
  <c r="H23" i="1"/>
  <c r="H22" i="1"/>
  <c r="H20" i="1"/>
  <c r="H19" i="1"/>
  <c r="H17" i="1"/>
  <c r="H16" i="1"/>
  <c r="H14" i="1"/>
  <c r="H13" i="1"/>
  <c r="H11" i="1"/>
  <c r="H10" i="1"/>
  <c r="H8" i="1"/>
  <c r="H7" i="1"/>
  <c r="AJ230" i="1"/>
  <c r="AI230" i="1"/>
  <c r="AH230" i="1"/>
  <c r="AG230" i="1"/>
  <c r="AF230" i="1"/>
  <c r="AD230" i="1"/>
  <c r="Y230" i="1"/>
  <c r="W230" i="1"/>
  <c r="U230" i="1"/>
  <c r="T230" i="1"/>
  <c r="S230" i="1"/>
  <c r="R230" i="1"/>
  <c r="Q230" i="1"/>
  <c r="P230" i="1"/>
  <c r="N230" i="1"/>
  <c r="M230" i="1"/>
  <c r="L230" i="1"/>
  <c r="K230" i="1"/>
  <c r="J230" i="1"/>
  <c r="I230" i="1"/>
  <c r="AJ226" i="1"/>
  <c r="AI226" i="1"/>
  <c r="AH226" i="1"/>
  <c r="AG226" i="1"/>
  <c r="AF226" i="1"/>
  <c r="AD226" i="1"/>
  <c r="Y226" i="1"/>
  <c r="W226" i="1"/>
  <c r="U226" i="1"/>
  <c r="T226" i="1"/>
  <c r="S226" i="1"/>
  <c r="R226" i="1"/>
  <c r="Q226" i="1"/>
  <c r="P226" i="1"/>
  <c r="N226" i="1"/>
  <c r="M226" i="1"/>
  <c r="L226" i="1"/>
  <c r="K226" i="1"/>
  <c r="J226" i="1"/>
  <c r="I226" i="1"/>
  <c r="AJ223" i="1"/>
  <c r="AI223" i="1"/>
  <c r="AH223" i="1"/>
  <c r="AG223" i="1"/>
  <c r="AF223" i="1"/>
  <c r="AD223" i="1"/>
  <c r="Y223" i="1"/>
  <c r="W223" i="1"/>
  <c r="U223" i="1"/>
  <c r="T223" i="1"/>
  <c r="S223" i="1"/>
  <c r="R223" i="1"/>
  <c r="Q223" i="1"/>
  <c r="P223" i="1"/>
  <c r="N223" i="1"/>
  <c r="M223" i="1"/>
  <c r="L223" i="1"/>
  <c r="K223" i="1"/>
  <c r="J223" i="1"/>
  <c r="I223" i="1"/>
  <c r="AJ220" i="1"/>
  <c r="AI220" i="1"/>
  <c r="AH220" i="1"/>
  <c r="AG220" i="1"/>
  <c r="AF220" i="1"/>
  <c r="AD220" i="1"/>
  <c r="Y220" i="1"/>
  <c r="W220" i="1"/>
  <c r="U220" i="1"/>
  <c r="T220" i="1"/>
  <c r="S220" i="1"/>
  <c r="R220" i="1"/>
  <c r="Q220" i="1"/>
  <c r="P220" i="1"/>
  <c r="N220" i="1"/>
  <c r="M220" i="1"/>
  <c r="L220" i="1"/>
  <c r="K220" i="1"/>
  <c r="J220" i="1"/>
  <c r="I220" i="1"/>
  <c r="AJ217" i="1"/>
  <c r="AI217" i="1"/>
  <c r="AH217" i="1"/>
  <c r="AG217" i="1"/>
  <c r="AF217" i="1"/>
  <c r="AD217" i="1"/>
  <c r="Y217" i="1"/>
  <c r="W217" i="1"/>
  <c r="U217" i="1"/>
  <c r="T217" i="1"/>
  <c r="S217" i="1"/>
  <c r="R217" i="1"/>
  <c r="Q217" i="1"/>
  <c r="P217" i="1"/>
  <c r="N217" i="1"/>
  <c r="M217" i="1"/>
  <c r="L217" i="1"/>
  <c r="K217" i="1"/>
  <c r="J217" i="1"/>
  <c r="I217" i="1"/>
  <c r="AJ214" i="1"/>
  <c r="AI214" i="1"/>
  <c r="AH214" i="1"/>
  <c r="AG214" i="1"/>
  <c r="AF214" i="1"/>
  <c r="AD214" i="1"/>
  <c r="Y214" i="1"/>
  <c r="W214" i="1"/>
  <c r="U214" i="1"/>
  <c r="T214" i="1"/>
  <c r="S214" i="1"/>
  <c r="R214" i="1"/>
  <c r="Q214" i="1"/>
  <c r="P214" i="1"/>
  <c r="N214" i="1"/>
  <c r="M214" i="1"/>
  <c r="L214" i="1"/>
  <c r="K214" i="1"/>
  <c r="J214" i="1"/>
  <c r="I214" i="1"/>
  <c r="AJ211" i="1"/>
  <c r="AI211" i="1"/>
  <c r="AH211" i="1"/>
  <c r="AG211" i="1"/>
  <c r="AF211" i="1"/>
  <c r="AD211" i="1"/>
  <c r="Y211" i="1"/>
  <c r="W211" i="1"/>
  <c r="U211" i="1"/>
  <c r="T211" i="1"/>
  <c r="S211" i="1"/>
  <c r="R211" i="1"/>
  <c r="Q211" i="1"/>
  <c r="P211" i="1"/>
  <c r="N211" i="1"/>
  <c r="M211" i="1"/>
  <c r="L211" i="1"/>
  <c r="K211" i="1"/>
  <c r="J211" i="1"/>
  <c r="I211" i="1"/>
  <c r="AJ208" i="1"/>
  <c r="AI208" i="1"/>
  <c r="AH208" i="1"/>
  <c r="AG208" i="1"/>
  <c r="AF208" i="1"/>
  <c r="AD208" i="1"/>
  <c r="Y208" i="1"/>
  <c r="W208" i="1"/>
  <c r="U208" i="1"/>
  <c r="T208" i="1"/>
  <c r="S208" i="1"/>
  <c r="R208" i="1"/>
  <c r="Q208" i="1"/>
  <c r="P208" i="1"/>
  <c r="N208" i="1"/>
  <c r="M208" i="1"/>
  <c r="L208" i="1"/>
  <c r="K208" i="1"/>
  <c r="J208" i="1"/>
  <c r="I208" i="1"/>
  <c r="AJ205" i="1"/>
  <c r="AI205" i="1"/>
  <c r="AH205" i="1"/>
  <c r="AG205" i="1"/>
  <c r="AF205" i="1"/>
  <c r="AD205" i="1"/>
  <c r="Y205" i="1"/>
  <c r="W205" i="1"/>
  <c r="U205" i="1"/>
  <c r="T205" i="1"/>
  <c r="S205" i="1"/>
  <c r="R205" i="1"/>
  <c r="Q205" i="1"/>
  <c r="P205" i="1"/>
  <c r="N205" i="1"/>
  <c r="M205" i="1"/>
  <c r="L205" i="1"/>
  <c r="K205" i="1"/>
  <c r="J205" i="1"/>
  <c r="I205" i="1"/>
  <c r="AJ202" i="1"/>
  <c r="AI202" i="1"/>
  <c r="AH202" i="1"/>
  <c r="AG202" i="1"/>
  <c r="AF202" i="1"/>
  <c r="AD202" i="1"/>
  <c r="Y202" i="1"/>
  <c r="W202" i="1"/>
  <c r="U202" i="1"/>
  <c r="T202" i="1"/>
  <c r="S202" i="1"/>
  <c r="R202" i="1"/>
  <c r="Q202" i="1"/>
  <c r="P202" i="1"/>
  <c r="N202" i="1"/>
  <c r="M202" i="1"/>
  <c r="L202" i="1"/>
  <c r="K202" i="1"/>
  <c r="J202" i="1"/>
  <c r="I202" i="1"/>
  <c r="AJ199" i="1"/>
  <c r="AI199" i="1"/>
  <c r="AH199" i="1"/>
  <c r="AG199" i="1"/>
  <c r="AF199" i="1"/>
  <c r="AD199" i="1"/>
  <c r="Y199" i="1"/>
  <c r="W199" i="1"/>
  <c r="U199" i="1"/>
  <c r="T199" i="1"/>
  <c r="S199" i="1"/>
  <c r="R199" i="1"/>
  <c r="Q199" i="1"/>
  <c r="P199" i="1"/>
  <c r="N199" i="1"/>
  <c r="M199" i="1"/>
  <c r="L199" i="1"/>
  <c r="K199" i="1"/>
  <c r="J199" i="1"/>
  <c r="I199" i="1"/>
  <c r="AJ196" i="1"/>
  <c r="AI196" i="1"/>
  <c r="AH196" i="1"/>
  <c r="AG196" i="1"/>
  <c r="AF196" i="1"/>
  <c r="AD196" i="1"/>
  <c r="Y196" i="1"/>
  <c r="W196" i="1"/>
  <c r="U196" i="1"/>
  <c r="T196" i="1"/>
  <c r="S196" i="1"/>
  <c r="R196" i="1"/>
  <c r="Q196" i="1"/>
  <c r="P196" i="1"/>
  <c r="N196" i="1"/>
  <c r="M196" i="1"/>
  <c r="L196" i="1"/>
  <c r="K196" i="1"/>
  <c r="J196" i="1"/>
  <c r="I196" i="1"/>
  <c r="AJ191" i="1"/>
  <c r="AI191" i="1"/>
  <c r="AH191" i="1"/>
  <c r="AG191" i="1"/>
  <c r="AF191" i="1"/>
  <c r="AD191" i="1"/>
  <c r="Y191" i="1"/>
  <c r="W191" i="1"/>
  <c r="U191" i="1"/>
  <c r="T191" i="1"/>
  <c r="S191" i="1"/>
  <c r="R191" i="1"/>
  <c r="Q191" i="1"/>
  <c r="P191" i="1"/>
  <c r="N191" i="1"/>
  <c r="M191" i="1"/>
  <c r="L191" i="1"/>
  <c r="K191" i="1"/>
  <c r="J191" i="1"/>
  <c r="I191" i="1"/>
  <c r="AJ185" i="1"/>
  <c r="AI185" i="1"/>
  <c r="AH185" i="1"/>
  <c r="AG185" i="1"/>
  <c r="AF185" i="1"/>
  <c r="AD185" i="1"/>
  <c r="Y185" i="1"/>
  <c r="W185" i="1"/>
  <c r="U185" i="1"/>
  <c r="T185" i="1"/>
  <c r="S185" i="1"/>
  <c r="R185" i="1"/>
  <c r="Q185" i="1"/>
  <c r="P185" i="1"/>
  <c r="N185" i="1"/>
  <c r="M185" i="1"/>
  <c r="L185" i="1"/>
  <c r="K185" i="1"/>
  <c r="J185" i="1"/>
  <c r="I185" i="1"/>
  <c r="AJ180" i="1"/>
  <c r="AI180" i="1"/>
  <c r="AH180" i="1"/>
  <c r="AG180" i="1"/>
  <c r="AF180" i="1"/>
  <c r="AD180" i="1"/>
  <c r="Y180" i="1"/>
  <c r="W180" i="1"/>
  <c r="U180" i="1"/>
  <c r="T180" i="1"/>
  <c r="S180" i="1"/>
  <c r="R180" i="1"/>
  <c r="Q180" i="1"/>
  <c r="P180" i="1"/>
  <c r="N180" i="1"/>
  <c r="M180" i="1"/>
  <c r="L180" i="1"/>
  <c r="K180" i="1"/>
  <c r="J180" i="1"/>
  <c r="I180" i="1"/>
  <c r="AJ174" i="1"/>
  <c r="AI174" i="1"/>
  <c r="AH174" i="1"/>
  <c r="AG174" i="1"/>
  <c r="AF174" i="1"/>
  <c r="AD174" i="1"/>
  <c r="Y174" i="1"/>
  <c r="W174" i="1"/>
  <c r="U174" i="1"/>
  <c r="T174" i="1"/>
  <c r="S174" i="1"/>
  <c r="R174" i="1"/>
  <c r="Q174" i="1"/>
  <c r="P174" i="1"/>
  <c r="N174" i="1"/>
  <c r="M174" i="1"/>
  <c r="L174" i="1"/>
  <c r="K174" i="1"/>
  <c r="J174" i="1"/>
  <c r="I174" i="1"/>
  <c r="AJ169" i="1"/>
  <c r="AI169" i="1"/>
  <c r="AH169" i="1"/>
  <c r="AG169" i="1"/>
  <c r="AF169" i="1"/>
  <c r="AD169" i="1"/>
  <c r="Y169" i="1"/>
  <c r="W169" i="1"/>
  <c r="U169" i="1"/>
  <c r="T169" i="1"/>
  <c r="S169" i="1"/>
  <c r="R169" i="1"/>
  <c r="Q169" i="1"/>
  <c r="P169" i="1"/>
  <c r="N169" i="1"/>
  <c r="M169" i="1"/>
  <c r="L169" i="1"/>
  <c r="K169" i="1"/>
  <c r="J169" i="1"/>
  <c r="I169" i="1"/>
  <c r="AJ165" i="1"/>
  <c r="AI165" i="1"/>
  <c r="AH165" i="1"/>
  <c r="AG165" i="1"/>
  <c r="AF165" i="1"/>
  <c r="AD165" i="1"/>
  <c r="Y165" i="1"/>
  <c r="W165" i="1"/>
  <c r="U165" i="1"/>
  <c r="T165" i="1"/>
  <c r="S165" i="1"/>
  <c r="R165" i="1"/>
  <c r="Q165" i="1"/>
  <c r="P165" i="1"/>
  <c r="N165" i="1"/>
  <c r="M165" i="1"/>
  <c r="L165" i="1"/>
  <c r="K165" i="1"/>
  <c r="J165" i="1"/>
  <c r="I165" i="1"/>
  <c r="AJ159" i="1"/>
  <c r="AI159" i="1"/>
  <c r="AH159" i="1"/>
  <c r="AG159" i="1"/>
  <c r="AF159" i="1"/>
  <c r="AD159" i="1"/>
  <c r="Y159" i="1"/>
  <c r="W159" i="1"/>
  <c r="U159" i="1"/>
  <c r="T159" i="1"/>
  <c r="S159" i="1"/>
  <c r="R159" i="1"/>
  <c r="Q159" i="1"/>
  <c r="P159" i="1"/>
  <c r="N159" i="1"/>
  <c r="M159" i="1"/>
  <c r="L159" i="1"/>
  <c r="K159" i="1"/>
  <c r="J159" i="1"/>
  <c r="I159" i="1"/>
  <c r="AJ149" i="1"/>
  <c r="AI149" i="1"/>
  <c r="AH149" i="1"/>
  <c r="AG149" i="1"/>
  <c r="AF149" i="1"/>
  <c r="AD149" i="1"/>
  <c r="Y149" i="1"/>
  <c r="W149" i="1"/>
  <c r="U149" i="1"/>
  <c r="T149" i="1"/>
  <c r="S149" i="1"/>
  <c r="R149" i="1"/>
  <c r="Q149" i="1"/>
  <c r="P149" i="1"/>
  <c r="N149" i="1"/>
  <c r="M149" i="1"/>
  <c r="L149" i="1"/>
  <c r="K149" i="1"/>
  <c r="J149" i="1"/>
  <c r="I149" i="1"/>
  <c r="AJ139" i="1"/>
  <c r="AI139" i="1"/>
  <c r="AH139" i="1"/>
  <c r="AG139" i="1"/>
  <c r="AF139" i="1"/>
  <c r="AD139" i="1"/>
  <c r="Y139" i="1"/>
  <c r="W139" i="1"/>
  <c r="U139" i="1"/>
  <c r="T139" i="1"/>
  <c r="S139" i="1"/>
  <c r="R139" i="1"/>
  <c r="Q139" i="1"/>
  <c r="P139" i="1"/>
  <c r="N139" i="1"/>
  <c r="M139" i="1"/>
  <c r="L139" i="1"/>
  <c r="K139" i="1"/>
  <c r="J139" i="1"/>
  <c r="I139" i="1"/>
  <c r="AJ135" i="1"/>
  <c r="AI135" i="1"/>
  <c r="AH135" i="1"/>
  <c r="AG135" i="1"/>
  <c r="AF135" i="1"/>
  <c r="AD135" i="1"/>
  <c r="Y135" i="1"/>
  <c r="W135" i="1"/>
  <c r="U135" i="1"/>
  <c r="T135" i="1"/>
  <c r="S135" i="1"/>
  <c r="R135" i="1"/>
  <c r="Q135" i="1"/>
  <c r="P135" i="1"/>
  <c r="N135" i="1"/>
  <c r="M135" i="1"/>
  <c r="L135" i="1"/>
  <c r="K135" i="1"/>
  <c r="J135" i="1"/>
  <c r="I135" i="1"/>
  <c r="AJ129" i="1"/>
  <c r="AI129" i="1"/>
  <c r="AH129" i="1"/>
  <c r="AG129" i="1"/>
  <c r="AF129" i="1"/>
  <c r="AD129" i="1"/>
  <c r="Y129" i="1"/>
  <c r="W129" i="1"/>
  <c r="U129" i="1"/>
  <c r="T129" i="1"/>
  <c r="S129" i="1"/>
  <c r="R129" i="1"/>
  <c r="Q129" i="1"/>
  <c r="P129" i="1"/>
  <c r="N129" i="1"/>
  <c r="M129" i="1"/>
  <c r="L129" i="1"/>
  <c r="K129" i="1"/>
  <c r="J129" i="1"/>
  <c r="I129" i="1"/>
  <c r="AJ125" i="1"/>
  <c r="AI125" i="1"/>
  <c r="AH125" i="1"/>
  <c r="AG125" i="1"/>
  <c r="AF125" i="1"/>
  <c r="AD125" i="1"/>
  <c r="Y125" i="1"/>
  <c r="W125" i="1"/>
  <c r="U125" i="1"/>
  <c r="T125" i="1"/>
  <c r="S125" i="1"/>
  <c r="R125" i="1"/>
  <c r="Q125" i="1"/>
  <c r="P125" i="1"/>
  <c r="N125" i="1"/>
  <c r="M125" i="1"/>
  <c r="L125" i="1"/>
  <c r="K125" i="1"/>
  <c r="J125" i="1"/>
  <c r="I125" i="1"/>
  <c r="AJ121" i="1"/>
  <c r="AI121" i="1"/>
  <c r="AH121" i="1"/>
  <c r="AG121" i="1"/>
  <c r="AF121" i="1"/>
  <c r="AD121" i="1"/>
  <c r="Y121" i="1"/>
  <c r="W121" i="1"/>
  <c r="U121" i="1"/>
  <c r="T121" i="1"/>
  <c r="S121" i="1"/>
  <c r="R121" i="1"/>
  <c r="Q121" i="1"/>
  <c r="P121" i="1"/>
  <c r="N121" i="1"/>
  <c r="M121" i="1"/>
  <c r="L121" i="1"/>
  <c r="K121" i="1"/>
  <c r="J121" i="1"/>
  <c r="I121" i="1"/>
  <c r="AJ118" i="1"/>
  <c r="AI118" i="1"/>
  <c r="AH118" i="1"/>
  <c r="AG118" i="1"/>
  <c r="AF118" i="1"/>
  <c r="AD118" i="1"/>
  <c r="Y118" i="1"/>
  <c r="W118" i="1"/>
  <c r="U118" i="1"/>
  <c r="T118" i="1"/>
  <c r="S118" i="1"/>
  <c r="R118" i="1"/>
  <c r="Q118" i="1"/>
  <c r="P118" i="1"/>
  <c r="N118" i="1"/>
  <c r="M118" i="1"/>
  <c r="L118" i="1"/>
  <c r="K118" i="1"/>
  <c r="J118" i="1"/>
  <c r="I118" i="1"/>
  <c r="AJ114" i="1"/>
  <c r="AI114" i="1"/>
  <c r="AH114" i="1"/>
  <c r="AG114" i="1"/>
  <c r="AF114" i="1"/>
  <c r="AD114" i="1"/>
  <c r="Y114" i="1"/>
  <c r="W114" i="1"/>
  <c r="U114" i="1"/>
  <c r="T114" i="1"/>
  <c r="S114" i="1"/>
  <c r="R114" i="1"/>
  <c r="Q114" i="1"/>
  <c r="P114" i="1"/>
  <c r="N114" i="1"/>
  <c r="M114" i="1"/>
  <c r="L114" i="1"/>
  <c r="K114" i="1"/>
  <c r="J114" i="1"/>
  <c r="I114" i="1"/>
  <c r="AJ111" i="1"/>
  <c r="AI111" i="1"/>
  <c r="AH111" i="1"/>
  <c r="AG111" i="1"/>
  <c r="AF111" i="1"/>
  <c r="AD111" i="1"/>
  <c r="Y111" i="1"/>
  <c r="W111" i="1"/>
  <c r="U111" i="1"/>
  <c r="T111" i="1"/>
  <c r="S111" i="1"/>
  <c r="R111" i="1"/>
  <c r="Q111" i="1"/>
  <c r="P111" i="1"/>
  <c r="N111" i="1"/>
  <c r="M111" i="1"/>
  <c r="L111" i="1"/>
  <c r="K111" i="1"/>
  <c r="J111" i="1"/>
  <c r="I111" i="1"/>
  <c r="AJ108" i="1"/>
  <c r="AI108" i="1"/>
  <c r="AH108" i="1"/>
  <c r="AG108" i="1"/>
  <c r="AF108" i="1"/>
  <c r="AD108" i="1"/>
  <c r="Y108" i="1"/>
  <c r="W108" i="1"/>
  <c r="U108" i="1"/>
  <c r="T108" i="1"/>
  <c r="S108" i="1"/>
  <c r="R108" i="1"/>
  <c r="Q108" i="1"/>
  <c r="P108" i="1"/>
  <c r="N108" i="1"/>
  <c r="M108" i="1"/>
  <c r="L108" i="1"/>
  <c r="K108" i="1"/>
  <c r="J108" i="1"/>
  <c r="I108" i="1"/>
  <c r="AJ104" i="1"/>
  <c r="AI104" i="1"/>
  <c r="AH104" i="1"/>
  <c r="AG104" i="1"/>
  <c r="AF104" i="1"/>
  <c r="AD104" i="1"/>
  <c r="Y104" i="1"/>
  <c r="W104" i="1"/>
  <c r="U104" i="1"/>
  <c r="T104" i="1"/>
  <c r="S104" i="1"/>
  <c r="R104" i="1"/>
  <c r="Q104" i="1"/>
  <c r="P104" i="1"/>
  <c r="N104" i="1"/>
  <c r="M104" i="1"/>
  <c r="L104" i="1"/>
  <c r="K104" i="1"/>
  <c r="J104" i="1"/>
  <c r="I104" i="1"/>
  <c r="AJ100" i="1"/>
  <c r="AI100" i="1"/>
  <c r="AH100" i="1"/>
  <c r="AG100" i="1"/>
  <c r="AF100" i="1"/>
  <c r="AD100" i="1"/>
  <c r="Y100" i="1"/>
  <c r="W100" i="1"/>
  <c r="U100" i="1"/>
  <c r="T100" i="1"/>
  <c r="S100" i="1"/>
  <c r="R100" i="1"/>
  <c r="Q100" i="1"/>
  <c r="P100" i="1"/>
  <c r="N100" i="1"/>
  <c r="M100" i="1"/>
  <c r="L100" i="1"/>
  <c r="K100" i="1"/>
  <c r="J100" i="1"/>
  <c r="I100" i="1"/>
  <c r="AJ97" i="1"/>
  <c r="AI97" i="1"/>
  <c r="AH97" i="1"/>
  <c r="AG97" i="1"/>
  <c r="AF97" i="1"/>
  <c r="AD97" i="1"/>
  <c r="Y97" i="1"/>
  <c r="W97" i="1"/>
  <c r="U97" i="1"/>
  <c r="T97" i="1"/>
  <c r="S97" i="1"/>
  <c r="R97" i="1"/>
  <c r="Q97" i="1"/>
  <c r="P97" i="1"/>
  <c r="N97" i="1"/>
  <c r="M97" i="1"/>
  <c r="L97" i="1"/>
  <c r="K97" i="1"/>
  <c r="J97" i="1"/>
  <c r="I97" i="1"/>
  <c r="AJ93" i="1"/>
  <c r="AI93" i="1"/>
  <c r="AH93" i="1"/>
  <c r="AG93" i="1"/>
  <c r="AF93" i="1"/>
  <c r="AD93" i="1"/>
  <c r="Y93" i="1"/>
  <c r="W93" i="1"/>
  <c r="U93" i="1"/>
  <c r="T93" i="1"/>
  <c r="S93" i="1"/>
  <c r="R93" i="1"/>
  <c r="Q93" i="1"/>
  <c r="P93" i="1"/>
  <c r="N93" i="1"/>
  <c r="M93" i="1"/>
  <c r="L93" i="1"/>
  <c r="K93" i="1"/>
  <c r="J93" i="1"/>
  <c r="I93" i="1"/>
  <c r="AJ89" i="1"/>
  <c r="AI89" i="1"/>
  <c r="AH89" i="1"/>
  <c r="AG89" i="1"/>
  <c r="AF89" i="1"/>
  <c r="AD89" i="1"/>
  <c r="Y89" i="1"/>
  <c r="W89" i="1"/>
  <c r="U89" i="1"/>
  <c r="T89" i="1"/>
  <c r="S89" i="1"/>
  <c r="R89" i="1"/>
  <c r="Q89" i="1"/>
  <c r="P89" i="1"/>
  <c r="N89" i="1"/>
  <c r="M89" i="1"/>
  <c r="L89" i="1"/>
  <c r="K89" i="1"/>
  <c r="J89" i="1"/>
  <c r="I89" i="1"/>
  <c r="AJ83" i="1"/>
  <c r="AI83" i="1"/>
  <c r="AH83" i="1"/>
  <c r="AG83" i="1"/>
  <c r="AF83" i="1"/>
  <c r="AD83" i="1"/>
  <c r="Y83" i="1"/>
  <c r="W83" i="1"/>
  <c r="U83" i="1"/>
  <c r="T83" i="1"/>
  <c r="S83" i="1"/>
  <c r="R83" i="1"/>
  <c r="Q83" i="1"/>
  <c r="P83" i="1"/>
  <c r="N83" i="1"/>
  <c r="M83" i="1"/>
  <c r="L83" i="1"/>
  <c r="K83" i="1"/>
  <c r="J83" i="1"/>
  <c r="I83" i="1"/>
  <c r="AJ78" i="1"/>
  <c r="AI78" i="1"/>
  <c r="AH78" i="1"/>
  <c r="AG78" i="1"/>
  <c r="AF78" i="1"/>
  <c r="AD78" i="1"/>
  <c r="Y78" i="1"/>
  <c r="W78" i="1"/>
  <c r="U78" i="1"/>
  <c r="T78" i="1"/>
  <c r="S78" i="1"/>
  <c r="R78" i="1"/>
  <c r="Q78" i="1"/>
  <c r="P78" i="1"/>
  <c r="N78" i="1"/>
  <c r="M78" i="1"/>
  <c r="L78" i="1"/>
  <c r="K78" i="1"/>
  <c r="J78" i="1"/>
  <c r="I78" i="1"/>
  <c r="AJ74" i="1"/>
  <c r="AI74" i="1"/>
  <c r="AH74" i="1"/>
  <c r="AG74" i="1"/>
  <c r="AF74" i="1"/>
  <c r="AD74" i="1"/>
  <c r="Y74" i="1"/>
  <c r="W74" i="1"/>
  <c r="U74" i="1"/>
  <c r="T74" i="1"/>
  <c r="S74" i="1"/>
  <c r="R74" i="1"/>
  <c r="Q74" i="1"/>
  <c r="P74" i="1"/>
  <c r="N74" i="1"/>
  <c r="M74" i="1"/>
  <c r="L74" i="1"/>
  <c r="K74" i="1"/>
  <c r="J74" i="1"/>
  <c r="I74" i="1"/>
  <c r="AJ70" i="1"/>
  <c r="AI70" i="1"/>
  <c r="AH70" i="1"/>
  <c r="AG70" i="1"/>
  <c r="AF70" i="1"/>
  <c r="AD70" i="1"/>
  <c r="Y70" i="1"/>
  <c r="W70" i="1"/>
  <c r="U70" i="1"/>
  <c r="T70" i="1"/>
  <c r="S70" i="1"/>
  <c r="R70" i="1"/>
  <c r="Q70" i="1"/>
  <c r="P70" i="1"/>
  <c r="N70" i="1"/>
  <c r="M70" i="1"/>
  <c r="L70" i="1"/>
  <c r="K70" i="1"/>
  <c r="J70" i="1"/>
  <c r="I70" i="1"/>
  <c r="AJ66" i="1"/>
  <c r="AI66" i="1"/>
  <c r="AH66" i="1"/>
  <c r="AG66" i="1"/>
  <c r="AF66" i="1"/>
  <c r="AD66" i="1"/>
  <c r="Y66" i="1"/>
  <c r="W66" i="1"/>
  <c r="U66" i="1"/>
  <c r="T66" i="1"/>
  <c r="S66" i="1"/>
  <c r="R66" i="1"/>
  <c r="Q66" i="1"/>
  <c r="P66" i="1"/>
  <c r="N66" i="1"/>
  <c r="M66" i="1"/>
  <c r="L66" i="1"/>
  <c r="K66" i="1"/>
  <c r="J66" i="1"/>
  <c r="I66" i="1"/>
  <c r="AJ61" i="1"/>
  <c r="AI61" i="1"/>
  <c r="AH61" i="1"/>
  <c r="AG61" i="1"/>
  <c r="AF61" i="1"/>
  <c r="AD61" i="1"/>
  <c r="Y61" i="1"/>
  <c r="W61" i="1"/>
  <c r="U61" i="1"/>
  <c r="T61" i="1"/>
  <c r="S61" i="1"/>
  <c r="R61" i="1"/>
  <c r="Q61" i="1"/>
  <c r="P61" i="1"/>
  <c r="N61" i="1"/>
  <c r="M61" i="1"/>
  <c r="L61" i="1"/>
  <c r="K61" i="1"/>
  <c r="J61" i="1"/>
  <c r="I61" i="1"/>
  <c r="AJ57" i="1"/>
  <c r="AI57" i="1"/>
  <c r="AH57" i="1"/>
  <c r="AG57" i="1"/>
  <c r="AF57" i="1"/>
  <c r="AD57" i="1"/>
  <c r="Y57" i="1"/>
  <c r="W57" i="1"/>
  <c r="U57" i="1"/>
  <c r="T57" i="1"/>
  <c r="S57" i="1"/>
  <c r="R57" i="1"/>
  <c r="Q57" i="1"/>
  <c r="P57" i="1"/>
  <c r="N57" i="1"/>
  <c r="M57" i="1"/>
  <c r="L57" i="1"/>
  <c r="K57" i="1"/>
  <c r="J57" i="1"/>
  <c r="I57" i="1"/>
  <c r="AJ54" i="1"/>
  <c r="AI54" i="1"/>
  <c r="AH54" i="1"/>
  <c r="AG54" i="1"/>
  <c r="AF54" i="1"/>
  <c r="AD54" i="1"/>
  <c r="Y54" i="1"/>
  <c r="W54" i="1"/>
  <c r="U54" i="1"/>
  <c r="T54" i="1"/>
  <c r="S54" i="1"/>
  <c r="R54" i="1"/>
  <c r="Q54" i="1"/>
  <c r="P54" i="1"/>
  <c r="N54" i="1"/>
  <c r="M54" i="1"/>
  <c r="L54" i="1"/>
  <c r="K54" i="1"/>
  <c r="J54" i="1"/>
  <c r="I54" i="1"/>
  <c r="AJ50" i="1"/>
  <c r="AI50" i="1"/>
  <c r="AH50" i="1"/>
  <c r="AG50" i="1"/>
  <c r="AF50" i="1"/>
  <c r="AD50" i="1"/>
  <c r="Y50" i="1"/>
  <c r="W50" i="1"/>
  <c r="U50" i="1"/>
  <c r="T50" i="1"/>
  <c r="S50" i="1"/>
  <c r="R50" i="1"/>
  <c r="Q50" i="1"/>
  <c r="P50" i="1"/>
  <c r="N50" i="1"/>
  <c r="M50" i="1"/>
  <c r="L50" i="1"/>
  <c r="K50" i="1"/>
  <c r="J50" i="1"/>
  <c r="I50" i="1"/>
  <c r="AJ47" i="1"/>
  <c r="AI47" i="1"/>
  <c r="AH47" i="1"/>
  <c r="AG47" i="1"/>
  <c r="AF47" i="1"/>
  <c r="AD47" i="1"/>
  <c r="Y47" i="1"/>
  <c r="W47" i="1"/>
  <c r="U47" i="1"/>
  <c r="T47" i="1"/>
  <c r="S47" i="1"/>
  <c r="R47" i="1"/>
  <c r="Q47" i="1"/>
  <c r="P47" i="1"/>
  <c r="N47" i="1"/>
  <c r="M47" i="1"/>
  <c r="L47" i="1"/>
  <c r="K47" i="1"/>
  <c r="J47" i="1"/>
  <c r="I47" i="1"/>
  <c r="AJ43" i="1"/>
  <c r="AI43" i="1"/>
  <c r="AH43" i="1"/>
  <c r="AG43" i="1"/>
  <c r="AF43" i="1"/>
  <c r="AD43" i="1"/>
  <c r="Y43" i="1"/>
  <c r="W43" i="1"/>
  <c r="U43" i="1"/>
  <c r="T43" i="1"/>
  <c r="S43" i="1"/>
  <c r="R43" i="1"/>
  <c r="Q43" i="1"/>
  <c r="P43" i="1"/>
  <c r="N43" i="1"/>
  <c r="M43" i="1"/>
  <c r="L43" i="1"/>
  <c r="K43" i="1"/>
  <c r="J43" i="1"/>
  <c r="I43" i="1"/>
  <c r="AJ40" i="1"/>
  <c r="AI40" i="1"/>
  <c r="AH40" i="1"/>
  <c r="AG40" i="1"/>
  <c r="AF40" i="1"/>
  <c r="AD40" i="1"/>
  <c r="Y40" i="1"/>
  <c r="W40" i="1"/>
  <c r="U40" i="1"/>
  <c r="T40" i="1"/>
  <c r="S40" i="1"/>
  <c r="R40" i="1"/>
  <c r="Q40" i="1"/>
  <c r="P40" i="1"/>
  <c r="N40" i="1"/>
  <c r="M40" i="1"/>
  <c r="L40" i="1"/>
  <c r="K40" i="1"/>
  <c r="J40" i="1"/>
  <c r="I40" i="1"/>
  <c r="AJ37" i="1"/>
  <c r="AI37" i="1"/>
  <c r="AH37" i="1"/>
  <c r="AG37" i="1"/>
  <c r="AF37" i="1"/>
  <c r="AD37" i="1"/>
  <c r="Y37" i="1"/>
  <c r="W37" i="1"/>
  <c r="U37" i="1"/>
  <c r="T37" i="1"/>
  <c r="S37" i="1"/>
  <c r="R37" i="1"/>
  <c r="Q37" i="1"/>
  <c r="P37" i="1"/>
  <c r="N37" i="1"/>
  <c r="M37" i="1"/>
  <c r="L37" i="1"/>
  <c r="K37" i="1"/>
  <c r="J37" i="1"/>
  <c r="I37" i="1"/>
  <c r="AJ33" i="1"/>
  <c r="AI33" i="1"/>
  <c r="AH33" i="1"/>
  <c r="AG33" i="1"/>
  <c r="AF33" i="1"/>
  <c r="AD33" i="1"/>
  <c r="Y33" i="1"/>
  <c r="W33" i="1"/>
  <c r="U33" i="1"/>
  <c r="T33" i="1"/>
  <c r="S33" i="1"/>
  <c r="R33" i="1"/>
  <c r="Q33" i="1"/>
  <c r="P33" i="1"/>
  <c r="N33" i="1"/>
  <c r="M33" i="1"/>
  <c r="L33" i="1"/>
  <c r="K33" i="1"/>
  <c r="J33" i="1"/>
  <c r="I33" i="1"/>
  <c r="AJ30" i="1"/>
  <c r="AI30" i="1"/>
  <c r="AH30" i="1"/>
  <c r="AG30" i="1"/>
  <c r="AF30" i="1"/>
  <c r="AD30" i="1"/>
  <c r="Y30" i="1"/>
  <c r="W30" i="1"/>
  <c r="U30" i="1"/>
  <c r="T30" i="1"/>
  <c r="S30" i="1"/>
  <c r="R30" i="1"/>
  <c r="Q30" i="1"/>
  <c r="P30" i="1"/>
  <c r="N30" i="1"/>
  <c r="M30" i="1"/>
  <c r="L30" i="1"/>
  <c r="K30" i="1"/>
  <c r="J30" i="1"/>
  <c r="I30" i="1"/>
  <c r="AJ27" i="1"/>
  <c r="AI27" i="1"/>
  <c r="AH27" i="1"/>
  <c r="AG27" i="1"/>
  <c r="AF27" i="1"/>
  <c r="AD27" i="1"/>
  <c r="Y27" i="1"/>
  <c r="W27" i="1"/>
  <c r="U27" i="1"/>
  <c r="T27" i="1"/>
  <c r="S27" i="1"/>
  <c r="R27" i="1"/>
  <c r="Q27" i="1"/>
  <c r="P27" i="1"/>
  <c r="N27" i="1"/>
  <c r="M27" i="1"/>
  <c r="L27" i="1"/>
  <c r="K27" i="1"/>
  <c r="J27" i="1"/>
  <c r="I27" i="1"/>
  <c r="AJ24" i="1"/>
  <c r="AI24" i="1"/>
  <c r="AH24" i="1"/>
  <c r="AG24" i="1"/>
  <c r="AF24" i="1"/>
  <c r="AD24" i="1"/>
  <c r="Y24" i="1"/>
  <c r="W24" i="1"/>
  <c r="U24" i="1"/>
  <c r="T24" i="1"/>
  <c r="S24" i="1"/>
  <c r="R24" i="1"/>
  <c r="Q24" i="1"/>
  <c r="P24" i="1"/>
  <c r="N24" i="1"/>
  <c r="M24" i="1"/>
  <c r="L24" i="1"/>
  <c r="K24" i="1"/>
  <c r="J24" i="1"/>
  <c r="I24" i="1"/>
  <c r="AJ21" i="1"/>
  <c r="AI21" i="1"/>
  <c r="AH21" i="1"/>
  <c r="AG21" i="1"/>
  <c r="AF21" i="1"/>
  <c r="AD21" i="1"/>
  <c r="Y21" i="1"/>
  <c r="W21" i="1"/>
  <c r="U21" i="1"/>
  <c r="T21" i="1"/>
  <c r="S21" i="1"/>
  <c r="R21" i="1"/>
  <c r="Q21" i="1"/>
  <c r="P21" i="1"/>
  <c r="N21" i="1"/>
  <c r="M21" i="1"/>
  <c r="L21" i="1"/>
  <c r="K21" i="1"/>
  <c r="J21" i="1"/>
  <c r="I21" i="1"/>
  <c r="AJ18" i="1"/>
  <c r="AI18" i="1"/>
  <c r="AH18" i="1"/>
  <c r="AG18" i="1"/>
  <c r="AF18" i="1"/>
  <c r="AD18" i="1"/>
  <c r="Y18" i="1"/>
  <c r="W18" i="1"/>
  <c r="U18" i="1"/>
  <c r="T18" i="1"/>
  <c r="S18" i="1"/>
  <c r="R18" i="1"/>
  <c r="Q18" i="1"/>
  <c r="P18" i="1"/>
  <c r="N18" i="1"/>
  <c r="M18" i="1"/>
  <c r="L18" i="1"/>
  <c r="K18" i="1"/>
  <c r="J18" i="1"/>
  <c r="I18" i="1"/>
  <c r="AJ15" i="1"/>
  <c r="AI15" i="1"/>
  <c r="AH15" i="1"/>
  <c r="AG15" i="1"/>
  <c r="AF15" i="1"/>
  <c r="AD15" i="1"/>
  <c r="Y15" i="1"/>
  <c r="W15" i="1"/>
  <c r="U15" i="1"/>
  <c r="T15" i="1"/>
  <c r="S15" i="1"/>
  <c r="R15" i="1"/>
  <c r="Q15" i="1"/>
  <c r="P15" i="1"/>
  <c r="N15" i="1"/>
  <c r="M15" i="1"/>
  <c r="L15" i="1"/>
  <c r="K15" i="1"/>
  <c r="J15" i="1"/>
  <c r="I15" i="1"/>
  <c r="AJ12" i="1"/>
  <c r="AI12" i="1"/>
  <c r="AH12" i="1"/>
  <c r="AG12" i="1"/>
  <c r="AF12" i="1"/>
  <c r="AD12" i="1"/>
  <c r="Y12" i="1"/>
  <c r="W12" i="1"/>
  <c r="U12" i="1"/>
  <c r="T12" i="1"/>
  <c r="S12" i="1"/>
  <c r="R12" i="1"/>
  <c r="Q12" i="1"/>
  <c r="P12" i="1"/>
  <c r="N12" i="1"/>
  <c r="M12" i="1"/>
  <c r="L12" i="1"/>
  <c r="K12" i="1"/>
  <c r="J12" i="1"/>
  <c r="I12" i="1"/>
  <c r="AJ9" i="1"/>
  <c r="AI9" i="1"/>
  <c r="AH9" i="1"/>
  <c r="AG9" i="1"/>
  <c r="AF9" i="1"/>
  <c r="AD9" i="1"/>
  <c r="Y9" i="1"/>
  <c r="W9" i="1"/>
  <c r="U9" i="1"/>
  <c r="T9" i="1"/>
  <c r="S9" i="1"/>
  <c r="R9" i="1"/>
  <c r="Q9" i="1"/>
  <c r="P9" i="1"/>
  <c r="N9" i="1"/>
  <c r="M9" i="1"/>
  <c r="L9" i="1"/>
  <c r="K9" i="1"/>
  <c r="J9" i="1"/>
  <c r="I9" i="1"/>
  <c r="C234" i="1"/>
  <c r="C233" i="1"/>
  <c r="C232" i="1"/>
  <c r="C216" i="1"/>
  <c r="C128" i="1"/>
  <c r="C117" i="1"/>
  <c r="C81" i="1"/>
  <c r="C87" i="1"/>
  <c r="C86" i="1"/>
  <c r="C92" i="1"/>
  <c r="C107" i="1"/>
  <c r="C103" i="1"/>
  <c r="C36" i="1"/>
  <c r="O9" i="2" l="1"/>
  <c r="P7" i="2"/>
  <c r="S7" i="2" s="1"/>
  <c r="H223" i="2"/>
  <c r="H214" i="2"/>
  <c r="H205" i="2"/>
  <c r="O220" i="2"/>
  <c r="O211" i="2"/>
  <c r="O202" i="2"/>
  <c r="O121" i="2"/>
  <c r="H139" i="2"/>
  <c r="H114" i="2"/>
  <c r="H50" i="2"/>
  <c r="H33" i="2"/>
  <c r="H24" i="2"/>
  <c r="H15" i="2"/>
  <c r="O129" i="2"/>
  <c r="O111" i="2"/>
  <c r="O104" i="2"/>
  <c r="O30" i="2"/>
  <c r="O21" i="2"/>
  <c r="O12" i="2"/>
  <c r="H111" i="2"/>
  <c r="H30" i="2"/>
  <c r="H21" i="2"/>
  <c r="H12" i="2"/>
  <c r="O100" i="2"/>
  <c r="O27" i="2"/>
  <c r="O18" i="2"/>
  <c r="H226" i="2"/>
  <c r="H217" i="2"/>
  <c r="H208" i="2"/>
  <c r="H199" i="2"/>
  <c r="H180" i="2"/>
  <c r="H165" i="2"/>
  <c r="H149" i="2"/>
  <c r="H89" i="2"/>
  <c r="H47" i="2"/>
  <c r="O223" i="2"/>
  <c r="O214" i="2"/>
  <c r="O205" i="2"/>
  <c r="O135" i="2"/>
  <c r="O125" i="2"/>
  <c r="O108" i="2"/>
  <c r="O61" i="2"/>
  <c r="O43" i="2"/>
  <c r="H236" i="2"/>
  <c r="H185" i="2"/>
  <c r="H169" i="2"/>
  <c r="H118" i="2"/>
  <c r="H100" i="2"/>
  <c r="H93" i="2"/>
  <c r="H78" i="2"/>
  <c r="H70" i="2"/>
  <c r="H54" i="2"/>
  <c r="H37" i="2"/>
  <c r="H27" i="2"/>
  <c r="H18" i="2"/>
  <c r="O191" i="2"/>
  <c r="O159" i="2"/>
  <c r="O139" i="2"/>
  <c r="O114" i="2"/>
  <c r="O50" i="2"/>
  <c r="O33" i="2"/>
  <c r="O24" i="2"/>
  <c r="O15" i="2"/>
  <c r="H135" i="2"/>
  <c r="H125" i="2"/>
  <c r="H108" i="2"/>
  <c r="H61" i="2"/>
  <c r="H43" i="2"/>
  <c r="O230" i="2"/>
  <c r="O196" i="2"/>
  <c r="O174" i="2"/>
  <c r="O97" i="2"/>
  <c r="O83" i="2"/>
  <c r="O74" i="2"/>
  <c r="O57" i="2"/>
  <c r="O40" i="2"/>
  <c r="H9" i="2"/>
  <c r="H191" i="2"/>
  <c r="H159" i="2"/>
  <c r="O66" i="2"/>
  <c r="H230" i="2"/>
  <c r="H220" i="2"/>
  <c r="H211" i="2"/>
  <c r="H202" i="2"/>
  <c r="H196" i="2"/>
  <c r="H174" i="2"/>
  <c r="H121" i="2"/>
  <c r="H97" i="2"/>
  <c r="H83" i="2"/>
  <c r="H74" i="2"/>
  <c r="H57" i="2"/>
  <c r="H40" i="2"/>
  <c r="O226" i="2"/>
  <c r="O217" i="2"/>
  <c r="O208" i="2"/>
  <c r="O199" i="2"/>
  <c r="O180" i="2"/>
  <c r="O165" i="2"/>
  <c r="O149" i="2"/>
  <c r="O89" i="2"/>
  <c r="O47" i="2"/>
  <c r="O235" i="1"/>
  <c r="V235" i="1" s="1"/>
  <c r="Z235" i="1"/>
  <c r="AN235" i="1" s="1"/>
  <c r="H129" i="2"/>
  <c r="H104" i="2"/>
  <c r="H66" i="2"/>
  <c r="O236" i="2"/>
  <c r="O185" i="2"/>
  <c r="O169" i="2"/>
  <c r="O118" i="2"/>
  <c r="O93" i="2"/>
  <c r="O78" i="2"/>
  <c r="O70" i="2"/>
  <c r="O54" i="2"/>
  <c r="O37" i="2"/>
  <c r="S213" i="2"/>
  <c r="R213" i="2"/>
  <c r="S181" i="2"/>
  <c r="R181" i="2"/>
  <c r="S152" i="2"/>
  <c r="R152" i="2"/>
  <c r="S123" i="2"/>
  <c r="R123" i="2"/>
  <c r="S90" i="2"/>
  <c r="R90" i="2"/>
  <c r="S59" i="2"/>
  <c r="R59" i="2"/>
  <c r="S25" i="2"/>
  <c r="R25" i="2"/>
  <c r="S194" i="2"/>
  <c r="R194" i="2"/>
  <c r="S151" i="2"/>
  <c r="R151" i="2"/>
  <c r="S81" i="2"/>
  <c r="R81" i="2"/>
  <c r="R7" i="2"/>
  <c r="S228" i="2"/>
  <c r="R228" i="2"/>
  <c r="S219" i="2"/>
  <c r="R219" i="2"/>
  <c r="S210" i="2"/>
  <c r="R210" i="2"/>
  <c r="S201" i="2"/>
  <c r="R201" i="2"/>
  <c r="S193" i="2"/>
  <c r="R193" i="2"/>
  <c r="S186" i="2"/>
  <c r="R186" i="2"/>
  <c r="S178" i="2"/>
  <c r="R178" i="2"/>
  <c r="S171" i="2"/>
  <c r="R171" i="2"/>
  <c r="S163" i="2"/>
  <c r="R163" i="2"/>
  <c r="S156" i="2"/>
  <c r="R156" i="2"/>
  <c r="S150" i="2"/>
  <c r="R150" i="2"/>
  <c r="S143" i="2"/>
  <c r="R143" i="2"/>
  <c r="S136" i="2"/>
  <c r="R136" i="2"/>
  <c r="S128" i="2"/>
  <c r="R128" i="2"/>
  <c r="S120" i="2"/>
  <c r="R120" i="2"/>
  <c r="S112" i="2"/>
  <c r="R112" i="2"/>
  <c r="S103" i="2"/>
  <c r="R103" i="2"/>
  <c r="S95" i="2"/>
  <c r="R95" i="2"/>
  <c r="S87" i="2"/>
  <c r="R87" i="2"/>
  <c r="S80" i="2"/>
  <c r="R80" i="2"/>
  <c r="S72" i="2"/>
  <c r="R72" i="2"/>
  <c r="S64" i="2"/>
  <c r="R64" i="2"/>
  <c r="S56" i="2"/>
  <c r="R56" i="2"/>
  <c r="S48" i="2"/>
  <c r="R48" i="2"/>
  <c r="S39" i="2"/>
  <c r="R39" i="2"/>
  <c r="S31" i="2"/>
  <c r="R31" i="2"/>
  <c r="S22" i="2"/>
  <c r="R22" i="2"/>
  <c r="S13" i="2"/>
  <c r="R13" i="2"/>
  <c r="S222" i="2"/>
  <c r="R222" i="2"/>
  <c r="S188" i="2"/>
  <c r="R188" i="2"/>
  <c r="S158" i="2"/>
  <c r="R158" i="2"/>
  <c r="S138" i="2"/>
  <c r="R138" i="2"/>
  <c r="S106" i="2"/>
  <c r="R106" i="2"/>
  <c r="S75" i="2"/>
  <c r="R75" i="2"/>
  <c r="S42" i="2"/>
  <c r="R42" i="2"/>
  <c r="S221" i="2"/>
  <c r="R221" i="2"/>
  <c r="S187" i="2"/>
  <c r="R187" i="2"/>
  <c r="S164" i="2"/>
  <c r="R164" i="2"/>
  <c r="S144" i="2"/>
  <c r="R144" i="2"/>
  <c r="S122" i="2"/>
  <c r="R122" i="2"/>
  <c r="S96" i="2"/>
  <c r="R96" i="2"/>
  <c r="S65" i="2"/>
  <c r="R65" i="2"/>
  <c r="S23" i="2"/>
  <c r="R23" i="2"/>
  <c r="S234" i="2"/>
  <c r="R234" i="2"/>
  <c r="S227" i="2"/>
  <c r="R227" i="2"/>
  <c r="S218" i="2"/>
  <c r="R218" i="2"/>
  <c r="S209" i="2"/>
  <c r="R209" i="2"/>
  <c r="S200" i="2"/>
  <c r="R200" i="2"/>
  <c r="S192" i="2"/>
  <c r="R192" i="2"/>
  <c r="S184" i="2"/>
  <c r="R184" i="2"/>
  <c r="S177" i="2"/>
  <c r="R177" i="2"/>
  <c r="S170" i="2"/>
  <c r="R170" i="2"/>
  <c r="S162" i="2"/>
  <c r="R162" i="2"/>
  <c r="S155" i="2"/>
  <c r="R155" i="2"/>
  <c r="S148" i="2"/>
  <c r="R148" i="2"/>
  <c r="S142" i="2"/>
  <c r="R142" i="2"/>
  <c r="S134" i="2"/>
  <c r="R134" i="2"/>
  <c r="S127" i="2"/>
  <c r="R127" i="2"/>
  <c r="S119" i="2"/>
  <c r="R119" i="2"/>
  <c r="S110" i="2"/>
  <c r="R110" i="2"/>
  <c r="S102" i="2"/>
  <c r="R102" i="2"/>
  <c r="S94" i="2"/>
  <c r="R94" i="2"/>
  <c r="S86" i="2"/>
  <c r="R86" i="2"/>
  <c r="S79" i="2"/>
  <c r="R79" i="2"/>
  <c r="S71" i="2"/>
  <c r="R71" i="2"/>
  <c r="S63" i="2"/>
  <c r="R63" i="2"/>
  <c r="S55" i="2"/>
  <c r="R55" i="2"/>
  <c r="S46" i="2"/>
  <c r="R46" i="2"/>
  <c r="S38" i="2"/>
  <c r="R38" i="2"/>
  <c r="S29" i="2"/>
  <c r="R29" i="2"/>
  <c r="S20" i="2"/>
  <c r="R20" i="2"/>
  <c r="S11" i="2"/>
  <c r="R11" i="2"/>
  <c r="S204" i="2"/>
  <c r="R204" i="2"/>
  <c r="S173" i="2"/>
  <c r="R173" i="2"/>
  <c r="S145" i="2"/>
  <c r="R145" i="2"/>
  <c r="S115" i="2"/>
  <c r="R115" i="2"/>
  <c r="S82" i="2"/>
  <c r="R82" i="2"/>
  <c r="S51" i="2"/>
  <c r="R51" i="2"/>
  <c r="S34" i="2"/>
  <c r="R34" i="2"/>
  <c r="S229" i="2"/>
  <c r="R229" i="2"/>
  <c r="S212" i="2"/>
  <c r="R212" i="2"/>
  <c r="S179" i="2"/>
  <c r="R179" i="2"/>
  <c r="S157" i="2"/>
  <c r="R157" i="2"/>
  <c r="S130" i="2"/>
  <c r="R130" i="2"/>
  <c r="S105" i="2"/>
  <c r="R105" i="2"/>
  <c r="S73" i="2"/>
  <c r="R73" i="2"/>
  <c r="S49" i="2"/>
  <c r="R49" i="2"/>
  <c r="S41" i="2"/>
  <c r="R41" i="2"/>
  <c r="S14" i="2"/>
  <c r="R14" i="2"/>
  <c r="S233" i="2"/>
  <c r="R233" i="2"/>
  <c r="S225" i="2"/>
  <c r="R225" i="2"/>
  <c r="S216" i="2"/>
  <c r="R216" i="2"/>
  <c r="S207" i="2"/>
  <c r="R207" i="2"/>
  <c r="S198" i="2"/>
  <c r="R198" i="2"/>
  <c r="S190" i="2"/>
  <c r="R190" i="2"/>
  <c r="S183" i="2"/>
  <c r="R183" i="2"/>
  <c r="S176" i="2"/>
  <c r="R176" i="2"/>
  <c r="S168" i="2"/>
  <c r="R168" i="2"/>
  <c r="S161" i="2"/>
  <c r="R161" i="2"/>
  <c r="S154" i="2"/>
  <c r="R154" i="2"/>
  <c r="S147" i="2"/>
  <c r="R147" i="2"/>
  <c r="S141" i="2"/>
  <c r="R141" i="2"/>
  <c r="S133" i="2"/>
  <c r="R133" i="2"/>
  <c r="S126" i="2"/>
  <c r="R126" i="2"/>
  <c r="S117" i="2"/>
  <c r="R117" i="2"/>
  <c r="S109" i="2"/>
  <c r="R109" i="2"/>
  <c r="S101" i="2"/>
  <c r="R101" i="2"/>
  <c r="S92" i="2"/>
  <c r="R92" i="2"/>
  <c r="S85" i="2"/>
  <c r="R85" i="2"/>
  <c r="S77" i="2"/>
  <c r="R77" i="2"/>
  <c r="S69" i="2"/>
  <c r="R69" i="2"/>
  <c r="S62" i="2"/>
  <c r="R62" i="2"/>
  <c r="S53" i="2"/>
  <c r="R53" i="2"/>
  <c r="S45" i="2"/>
  <c r="R45" i="2"/>
  <c r="S36" i="2"/>
  <c r="R36" i="2"/>
  <c r="S28" i="2"/>
  <c r="R28" i="2"/>
  <c r="S19" i="2"/>
  <c r="R19" i="2"/>
  <c r="S10" i="2"/>
  <c r="R10" i="2"/>
  <c r="S231" i="2"/>
  <c r="R231" i="2"/>
  <c r="S195" i="2"/>
  <c r="R195" i="2"/>
  <c r="S166" i="2"/>
  <c r="R166" i="2"/>
  <c r="S131" i="2"/>
  <c r="R131" i="2"/>
  <c r="S98" i="2"/>
  <c r="R98" i="2"/>
  <c r="S67" i="2"/>
  <c r="R67" i="2"/>
  <c r="S16" i="2"/>
  <c r="R16" i="2"/>
  <c r="S203" i="2"/>
  <c r="R203" i="2"/>
  <c r="S172" i="2"/>
  <c r="R172" i="2"/>
  <c r="S137" i="2"/>
  <c r="R137" i="2"/>
  <c r="S113" i="2"/>
  <c r="R113" i="2"/>
  <c r="S88" i="2"/>
  <c r="R88" i="2"/>
  <c r="S58" i="2"/>
  <c r="R58" i="2"/>
  <c r="S32" i="2"/>
  <c r="R32" i="2"/>
  <c r="S232" i="2"/>
  <c r="R232" i="2"/>
  <c r="S224" i="2"/>
  <c r="R224" i="2"/>
  <c r="S215" i="2"/>
  <c r="R215" i="2"/>
  <c r="S206" i="2"/>
  <c r="R206" i="2"/>
  <c r="S197" i="2"/>
  <c r="R197" i="2"/>
  <c r="S189" i="2"/>
  <c r="R189" i="2"/>
  <c r="S182" i="2"/>
  <c r="R182" i="2"/>
  <c r="S175" i="2"/>
  <c r="R175" i="2"/>
  <c r="S167" i="2"/>
  <c r="R167" i="2"/>
  <c r="S160" i="2"/>
  <c r="R160" i="2"/>
  <c r="S153" i="2"/>
  <c r="R153" i="2"/>
  <c r="S146" i="2"/>
  <c r="R146" i="2"/>
  <c r="S140" i="2"/>
  <c r="R140" i="2"/>
  <c r="S132" i="2"/>
  <c r="R132" i="2"/>
  <c r="S124" i="2"/>
  <c r="R124" i="2"/>
  <c r="S116" i="2"/>
  <c r="R116" i="2"/>
  <c r="S107" i="2"/>
  <c r="R107" i="2"/>
  <c r="S99" i="2"/>
  <c r="R99" i="2"/>
  <c r="S91" i="2"/>
  <c r="R91" i="2"/>
  <c r="S84" i="2"/>
  <c r="R84" i="2"/>
  <c r="S76" i="2"/>
  <c r="R76" i="2"/>
  <c r="S68" i="2"/>
  <c r="R68" i="2"/>
  <c r="S60" i="2"/>
  <c r="R60" i="2"/>
  <c r="S52" i="2"/>
  <c r="R52" i="2"/>
  <c r="S44" i="2"/>
  <c r="R44" i="2"/>
  <c r="S35" i="2"/>
  <c r="R35" i="2"/>
  <c r="S26" i="2"/>
  <c r="R26" i="2"/>
  <c r="S17" i="2"/>
  <c r="R17" i="2"/>
  <c r="S8" i="2"/>
  <c r="R8" i="2"/>
  <c r="H9" i="1"/>
  <c r="H18" i="1"/>
  <c r="H27" i="1"/>
  <c r="H37" i="1"/>
  <c r="H100" i="1"/>
  <c r="H236" i="1"/>
  <c r="H15" i="1"/>
  <c r="H24" i="1"/>
  <c r="H114" i="1"/>
  <c r="H12" i="1"/>
  <c r="H21" i="1"/>
  <c r="H30" i="1"/>
  <c r="H111" i="1"/>
  <c r="H47" i="1"/>
  <c r="H54" i="1"/>
  <c r="H70" i="1"/>
  <c r="H78" i="1"/>
  <c r="H93" i="1"/>
  <c r="H118" i="1"/>
  <c r="H169" i="1"/>
  <c r="H185" i="1"/>
  <c r="H199" i="1"/>
  <c r="H208" i="1"/>
  <c r="H217" i="1"/>
  <c r="H226" i="1"/>
  <c r="H139" i="1"/>
  <c r="H43" i="1"/>
  <c r="H61" i="1"/>
  <c r="H108" i="1"/>
  <c r="H125" i="1"/>
  <c r="H205" i="1"/>
  <c r="H214" i="1"/>
  <c r="H223" i="1"/>
  <c r="H33" i="1"/>
  <c r="H50" i="1"/>
  <c r="H40" i="1"/>
  <c r="H174" i="1"/>
  <c r="H202" i="1"/>
  <c r="H230" i="1"/>
  <c r="H74" i="1"/>
  <c r="H121" i="1"/>
  <c r="H196" i="1"/>
  <c r="H211" i="1"/>
  <c r="H57" i="1"/>
  <c r="H83" i="1"/>
  <c r="H97" i="1"/>
  <c r="H220" i="1"/>
  <c r="H129" i="1"/>
  <c r="H159" i="1"/>
  <c r="H165" i="1"/>
  <c r="H180" i="1"/>
  <c r="H191" i="1"/>
  <c r="H135" i="1"/>
  <c r="H66" i="1"/>
  <c r="H104" i="1"/>
  <c r="H89" i="1"/>
  <c r="H149" i="1"/>
  <c r="Y237" i="1"/>
  <c r="S237" i="1"/>
  <c r="M237" i="1"/>
  <c r="N237" i="1"/>
  <c r="T237" i="1"/>
  <c r="J237" i="1"/>
  <c r="P237" i="1"/>
  <c r="W237" i="1"/>
  <c r="AG237" i="1"/>
  <c r="AF237" i="1"/>
  <c r="U237" i="1"/>
  <c r="Q237" i="1"/>
  <c r="K237" i="1"/>
  <c r="AH237" i="1"/>
  <c r="I237" i="1"/>
  <c r="L237" i="1"/>
  <c r="R237" i="1"/>
  <c r="AI237" i="1"/>
  <c r="AD237" i="1"/>
  <c r="AJ237" i="1"/>
  <c r="R97" i="2" l="1"/>
  <c r="R121" i="2"/>
  <c r="R211" i="2"/>
  <c r="R208" i="2"/>
  <c r="R12" i="2"/>
  <c r="R66" i="2"/>
  <c r="R111" i="2"/>
  <c r="R114" i="2"/>
  <c r="R217" i="2"/>
  <c r="R214" i="2"/>
  <c r="R47" i="2"/>
  <c r="R149" i="2"/>
  <c r="R165" i="2"/>
  <c r="R169" i="2"/>
  <c r="R43" i="2"/>
  <c r="R108" i="2"/>
  <c r="R57" i="2"/>
  <c r="R83" i="2"/>
  <c r="R196" i="2"/>
  <c r="R220" i="2"/>
  <c r="R125" i="2"/>
  <c r="R78" i="2"/>
  <c r="R15" i="2"/>
  <c r="R139" i="2"/>
  <c r="R70" i="2"/>
  <c r="AE91" i="1"/>
  <c r="X91" i="1"/>
  <c r="O91" i="1" s="1"/>
  <c r="AE88" i="1"/>
  <c r="X88" i="1"/>
  <c r="O88" i="1" s="1"/>
  <c r="AE133" i="1"/>
  <c r="X133" i="1"/>
  <c r="O133" i="1" s="1"/>
  <c r="P108" i="2"/>
  <c r="X105" i="1"/>
  <c r="AE29" i="1"/>
  <c r="X29" i="1"/>
  <c r="O29" i="1" s="1"/>
  <c r="AE148" i="1"/>
  <c r="X148" i="1"/>
  <c r="O148" i="1" s="1"/>
  <c r="P174" i="2"/>
  <c r="X170" i="1"/>
  <c r="P125" i="2"/>
  <c r="X122" i="1"/>
  <c r="AE158" i="1"/>
  <c r="X158" i="1"/>
  <c r="O158" i="1" s="1"/>
  <c r="AE39" i="1"/>
  <c r="X39" i="1"/>
  <c r="O39" i="1" s="1"/>
  <c r="AE178" i="1"/>
  <c r="X178" i="1"/>
  <c r="O178" i="1" s="1"/>
  <c r="AE201" i="1"/>
  <c r="X201" i="1"/>
  <c r="O201" i="1" s="1"/>
  <c r="AE228" i="1"/>
  <c r="X228" i="1"/>
  <c r="O228" i="1" s="1"/>
  <c r="AE151" i="1"/>
  <c r="X151" i="1"/>
  <c r="O151" i="1" s="1"/>
  <c r="AE59" i="1"/>
  <c r="X59" i="1"/>
  <c r="O59" i="1" s="1"/>
  <c r="R205" i="2"/>
  <c r="R100" i="2"/>
  <c r="R21" i="2"/>
  <c r="R135" i="2"/>
  <c r="R54" i="2"/>
  <c r="R40" i="2"/>
  <c r="R202" i="2"/>
  <c r="R230" i="2"/>
  <c r="R223" i="2"/>
  <c r="R24" i="2"/>
  <c r="R50" i="2"/>
  <c r="R191" i="2"/>
  <c r="R9" i="2"/>
  <c r="R93" i="2"/>
  <c r="R185" i="2"/>
  <c r="O237" i="2"/>
  <c r="R118" i="2"/>
  <c r="AE17" i="1"/>
  <c r="X17" i="1"/>
  <c r="O17" i="1" s="1"/>
  <c r="P149" i="2"/>
  <c r="X140" i="1"/>
  <c r="AE232" i="1"/>
  <c r="X232" i="1"/>
  <c r="O232" i="1" s="1"/>
  <c r="AE172" i="1"/>
  <c r="X172" i="1"/>
  <c r="O172" i="1" s="1"/>
  <c r="P12" i="2"/>
  <c r="X10" i="1"/>
  <c r="AE36" i="1"/>
  <c r="X36" i="1"/>
  <c r="O36" i="1" s="1"/>
  <c r="AE85" i="1"/>
  <c r="X85" i="1"/>
  <c r="O85" i="1" s="1"/>
  <c r="AE225" i="1"/>
  <c r="X225" i="1"/>
  <c r="O225" i="1" s="1"/>
  <c r="AE179" i="1"/>
  <c r="X179" i="1"/>
  <c r="O179" i="1" s="1"/>
  <c r="AE204" i="1"/>
  <c r="X204" i="1"/>
  <c r="O204" i="1" s="1"/>
  <c r="AE102" i="1"/>
  <c r="X102" i="1"/>
  <c r="O102" i="1" s="1"/>
  <c r="AE23" i="1"/>
  <c r="X23" i="1"/>
  <c r="O23" i="1" s="1"/>
  <c r="P78" i="2"/>
  <c r="X75" i="1"/>
  <c r="AE152" i="1"/>
  <c r="X152" i="1"/>
  <c r="O152" i="1" s="1"/>
  <c r="AE26" i="1"/>
  <c r="X26" i="1"/>
  <c r="O26" i="1" s="1"/>
  <c r="AE52" i="1"/>
  <c r="X52" i="1"/>
  <c r="O52" i="1" s="1"/>
  <c r="AE76" i="1"/>
  <c r="X76" i="1"/>
  <c r="O76" i="1" s="1"/>
  <c r="AE99" i="1"/>
  <c r="X99" i="1"/>
  <c r="O99" i="1" s="1"/>
  <c r="AE124" i="1"/>
  <c r="X124" i="1"/>
  <c r="O124" i="1" s="1"/>
  <c r="AE146" i="1"/>
  <c r="X146" i="1"/>
  <c r="O146" i="1" s="1"/>
  <c r="AE167" i="1"/>
  <c r="X167" i="1"/>
  <c r="O167" i="1" s="1"/>
  <c r="AE189" i="1"/>
  <c r="X189" i="1"/>
  <c r="O189" i="1" s="1"/>
  <c r="P217" i="2"/>
  <c r="X215" i="1"/>
  <c r="AE32" i="1"/>
  <c r="X32" i="1"/>
  <c r="O32" i="1" s="1"/>
  <c r="AE113" i="1"/>
  <c r="X113" i="1"/>
  <c r="O113" i="1" s="1"/>
  <c r="P205" i="2"/>
  <c r="X203" i="1"/>
  <c r="P100" i="2"/>
  <c r="X98" i="1"/>
  <c r="AE195" i="1"/>
  <c r="X195" i="1"/>
  <c r="O195" i="1" s="1"/>
  <c r="P21" i="2"/>
  <c r="X19" i="1"/>
  <c r="AE45" i="1"/>
  <c r="X45" i="1"/>
  <c r="O45" i="1" s="1"/>
  <c r="AE69" i="1"/>
  <c r="X69" i="1"/>
  <c r="O69" i="1" s="1"/>
  <c r="AE92" i="1"/>
  <c r="X92" i="1"/>
  <c r="O92" i="1" s="1"/>
  <c r="AE117" i="1"/>
  <c r="X117" i="1"/>
  <c r="O117" i="1" s="1"/>
  <c r="AE141" i="1"/>
  <c r="X141" i="1"/>
  <c r="O141" i="1" s="1"/>
  <c r="AE161" i="1"/>
  <c r="X161" i="1"/>
  <c r="O161" i="1" s="1"/>
  <c r="AE183" i="1"/>
  <c r="X183" i="1"/>
  <c r="O183" i="1" s="1"/>
  <c r="AE207" i="1"/>
  <c r="X207" i="1"/>
  <c r="O207" i="1" s="1"/>
  <c r="AE233" i="1"/>
  <c r="X233" i="1"/>
  <c r="O233" i="1" s="1"/>
  <c r="AE49" i="1"/>
  <c r="X49" i="1"/>
  <c r="O49" i="1" s="1"/>
  <c r="P135" i="2"/>
  <c r="X130" i="1"/>
  <c r="P214" i="2"/>
  <c r="X212" i="1"/>
  <c r="P54" i="2"/>
  <c r="X51" i="1"/>
  <c r="AE145" i="1"/>
  <c r="X145" i="1"/>
  <c r="O145" i="1" s="1"/>
  <c r="AE11" i="1"/>
  <c r="X11" i="1"/>
  <c r="O11" i="1" s="1"/>
  <c r="P40" i="2"/>
  <c r="X38" i="1"/>
  <c r="AE63" i="1"/>
  <c r="X63" i="1"/>
  <c r="O63" i="1" s="1"/>
  <c r="AE86" i="1"/>
  <c r="X86" i="1"/>
  <c r="O86" i="1" s="1"/>
  <c r="AE110" i="1"/>
  <c r="X110" i="1"/>
  <c r="O110" i="1" s="1"/>
  <c r="AE134" i="1"/>
  <c r="X134" i="1"/>
  <c r="O134" i="1" s="1"/>
  <c r="AE155" i="1"/>
  <c r="X155" i="1"/>
  <c r="O155" i="1" s="1"/>
  <c r="AE177" i="1"/>
  <c r="X177" i="1"/>
  <c r="O177" i="1" s="1"/>
  <c r="P202" i="2"/>
  <c r="X200" i="1"/>
  <c r="P230" i="2"/>
  <c r="X227" i="1"/>
  <c r="AE65" i="1"/>
  <c r="X65" i="1"/>
  <c r="O65" i="1" s="1"/>
  <c r="AE144" i="1"/>
  <c r="X144" i="1"/>
  <c r="O144" i="1" s="1"/>
  <c r="P223" i="2"/>
  <c r="X221" i="1"/>
  <c r="AE106" i="1"/>
  <c r="X106" i="1"/>
  <c r="O106" i="1" s="1"/>
  <c r="AE188" i="1"/>
  <c r="X188" i="1"/>
  <c r="O188" i="1" s="1"/>
  <c r="P24" i="2"/>
  <c r="X22" i="1"/>
  <c r="P50" i="2"/>
  <c r="X48" i="1"/>
  <c r="AE72" i="1"/>
  <c r="X72" i="1"/>
  <c r="O72" i="1" s="1"/>
  <c r="AE95" i="1"/>
  <c r="X95" i="1"/>
  <c r="O95" i="1" s="1"/>
  <c r="AE120" i="1"/>
  <c r="X120" i="1"/>
  <c r="O120" i="1" s="1"/>
  <c r="AE143" i="1"/>
  <c r="X143" i="1"/>
  <c r="O143" i="1" s="1"/>
  <c r="AE163" i="1"/>
  <c r="X163" i="1"/>
  <c r="O163" i="1" s="1"/>
  <c r="P191" i="2"/>
  <c r="X186" i="1"/>
  <c r="AE210" i="1"/>
  <c r="X210" i="1"/>
  <c r="O210" i="1" s="1"/>
  <c r="P9" i="2"/>
  <c r="X7" i="1"/>
  <c r="AE194" i="1"/>
  <c r="X194" i="1"/>
  <c r="O194" i="1" s="1"/>
  <c r="P93" i="2"/>
  <c r="X90" i="1"/>
  <c r="P185" i="2"/>
  <c r="X181" i="1"/>
  <c r="R174" i="2"/>
  <c r="AE68" i="1"/>
  <c r="X68" i="1"/>
  <c r="O68" i="1" s="1"/>
  <c r="P165" i="2"/>
  <c r="X160" i="1"/>
  <c r="P208" i="2"/>
  <c r="X206" i="1"/>
  <c r="P70" i="2"/>
  <c r="X67" i="1"/>
  <c r="P111" i="2"/>
  <c r="X109" i="1"/>
  <c r="AE198" i="1"/>
  <c r="X198" i="1"/>
  <c r="O198" i="1" s="1"/>
  <c r="P118" i="2"/>
  <c r="X115" i="1"/>
  <c r="P83" i="2"/>
  <c r="X79" i="1"/>
  <c r="P220" i="2"/>
  <c r="X218" i="1"/>
  <c r="P15" i="2"/>
  <c r="X13" i="1"/>
  <c r="AC235" i="1"/>
  <c r="AP235" i="1" s="1"/>
  <c r="AM235" i="1"/>
  <c r="AB235" i="1"/>
  <c r="AO235" i="1" s="1"/>
  <c r="AA235" i="1"/>
  <c r="R89" i="2"/>
  <c r="R180" i="2"/>
  <c r="R199" i="2"/>
  <c r="R226" i="2"/>
  <c r="R61" i="2"/>
  <c r="R18" i="2"/>
  <c r="R236" i="2"/>
  <c r="R30" i="2"/>
  <c r="R104" i="2"/>
  <c r="R129" i="2"/>
  <c r="R74" i="2"/>
  <c r="R33" i="2"/>
  <c r="R159" i="2"/>
  <c r="R27" i="2"/>
  <c r="R37" i="2"/>
  <c r="P47" i="2"/>
  <c r="X44" i="1"/>
  <c r="AE116" i="1"/>
  <c r="X116" i="1"/>
  <c r="O116" i="1" s="1"/>
  <c r="AE182" i="1"/>
  <c r="X182" i="1"/>
  <c r="O182" i="1" s="1"/>
  <c r="P169" i="2"/>
  <c r="X166" i="1"/>
  <c r="P66" i="2"/>
  <c r="X62" i="1"/>
  <c r="AE154" i="1"/>
  <c r="X154" i="1"/>
  <c r="O154" i="1" s="1"/>
  <c r="AE176" i="1"/>
  <c r="X176" i="1"/>
  <c r="O176" i="1" s="1"/>
  <c r="P43" i="2"/>
  <c r="X41" i="1"/>
  <c r="P37" i="2"/>
  <c r="X34" i="1"/>
  <c r="P57" i="2"/>
  <c r="X55" i="1"/>
  <c r="AE127" i="1"/>
  <c r="X127" i="1"/>
  <c r="O127" i="1" s="1"/>
  <c r="P196" i="2"/>
  <c r="X192" i="1"/>
  <c r="AE187" i="1"/>
  <c r="X187" i="1"/>
  <c r="O187" i="1" s="1"/>
  <c r="AE64" i="1"/>
  <c r="X64" i="1"/>
  <c r="O64" i="1" s="1"/>
  <c r="AE87" i="1"/>
  <c r="X87" i="1"/>
  <c r="O87" i="1" s="1"/>
  <c r="P114" i="2"/>
  <c r="X112" i="1"/>
  <c r="P139" i="2"/>
  <c r="X136" i="1"/>
  <c r="AE156" i="1"/>
  <c r="X156" i="1"/>
  <c r="O156" i="1" s="1"/>
  <c r="AE8" i="1"/>
  <c r="X8" i="1"/>
  <c r="O8" i="1" s="1"/>
  <c r="AE35" i="1"/>
  <c r="X35" i="1"/>
  <c r="O35" i="1" s="1"/>
  <c r="AE60" i="1"/>
  <c r="X60" i="1"/>
  <c r="O60" i="1" s="1"/>
  <c r="P89" i="2"/>
  <c r="X84" i="1"/>
  <c r="AE107" i="1"/>
  <c r="X107" i="1"/>
  <c r="O107" i="1" s="1"/>
  <c r="AE132" i="1"/>
  <c r="X132" i="1"/>
  <c r="O132" i="1" s="1"/>
  <c r="AE153" i="1"/>
  <c r="X153" i="1"/>
  <c r="O153" i="1" s="1"/>
  <c r="P180" i="2"/>
  <c r="X175" i="1"/>
  <c r="P199" i="2"/>
  <c r="X197" i="1"/>
  <c r="P226" i="2"/>
  <c r="X224" i="1"/>
  <c r="P61" i="2"/>
  <c r="X58" i="1"/>
  <c r="AE137" i="1"/>
  <c r="X137" i="1"/>
  <c r="O137" i="1" s="1"/>
  <c r="P18" i="2"/>
  <c r="X16" i="1"/>
  <c r="AE131" i="1"/>
  <c r="X131" i="1"/>
  <c r="O131" i="1" s="1"/>
  <c r="P236" i="2"/>
  <c r="X231" i="1"/>
  <c r="P30" i="2"/>
  <c r="X28" i="1"/>
  <c r="AE53" i="1"/>
  <c r="X53" i="1"/>
  <c r="O53" i="1" s="1"/>
  <c r="AE77" i="1"/>
  <c r="X77" i="1"/>
  <c r="O77" i="1" s="1"/>
  <c r="P104" i="2"/>
  <c r="X101" i="1"/>
  <c r="P129" i="2"/>
  <c r="X126" i="1"/>
  <c r="AE147" i="1"/>
  <c r="X147" i="1"/>
  <c r="O147" i="1" s="1"/>
  <c r="AE168" i="1"/>
  <c r="X168" i="1"/>
  <c r="O168" i="1" s="1"/>
  <c r="AE190" i="1"/>
  <c r="X190" i="1"/>
  <c r="O190" i="1" s="1"/>
  <c r="AE216" i="1"/>
  <c r="X216" i="1"/>
  <c r="O216" i="1" s="1"/>
  <c r="AE14" i="1"/>
  <c r="X14" i="1"/>
  <c r="O14" i="1" s="1"/>
  <c r="AE73" i="1"/>
  <c r="X73" i="1"/>
  <c r="O73" i="1" s="1"/>
  <c r="AE157" i="1"/>
  <c r="X157" i="1"/>
  <c r="O157" i="1" s="1"/>
  <c r="AE229" i="1"/>
  <c r="X229" i="1"/>
  <c r="O229" i="1" s="1"/>
  <c r="AE82" i="1"/>
  <c r="X82" i="1"/>
  <c r="O82" i="1" s="1"/>
  <c r="AE173" i="1"/>
  <c r="X173" i="1"/>
  <c r="O173" i="1" s="1"/>
  <c r="AE20" i="1"/>
  <c r="X20" i="1"/>
  <c r="O20" i="1" s="1"/>
  <c r="AE46" i="1"/>
  <c r="X46" i="1"/>
  <c r="O46" i="1" s="1"/>
  <c r="P74" i="2"/>
  <c r="X71" i="1"/>
  <c r="P97" i="2"/>
  <c r="X94" i="1"/>
  <c r="P121" i="2"/>
  <c r="X119" i="1"/>
  <c r="AE142" i="1"/>
  <c r="X142" i="1"/>
  <c r="O142" i="1" s="1"/>
  <c r="AE162" i="1"/>
  <c r="X162" i="1"/>
  <c r="O162" i="1" s="1"/>
  <c r="AE184" i="1"/>
  <c r="X184" i="1"/>
  <c r="O184" i="1" s="1"/>
  <c r="P211" i="2"/>
  <c r="X209" i="1"/>
  <c r="AE234" i="1"/>
  <c r="X234" i="1"/>
  <c r="O234" i="1" s="1"/>
  <c r="AE96" i="1"/>
  <c r="X96" i="1"/>
  <c r="O96" i="1" s="1"/>
  <c r="AE164" i="1"/>
  <c r="X164" i="1"/>
  <c r="O164" i="1" s="1"/>
  <c r="AE42" i="1"/>
  <c r="X42" i="1"/>
  <c r="O42" i="1" s="1"/>
  <c r="AE138" i="1"/>
  <c r="X138" i="1"/>
  <c r="O138" i="1" s="1"/>
  <c r="AE222" i="1"/>
  <c r="X222" i="1"/>
  <c r="O222" i="1" s="1"/>
  <c r="P33" i="2"/>
  <c r="X31" i="1"/>
  <c r="AE56" i="1"/>
  <c r="X56" i="1"/>
  <c r="O56" i="1" s="1"/>
  <c r="AE80" i="1"/>
  <c r="X80" i="1"/>
  <c r="O80" i="1" s="1"/>
  <c r="AE103" i="1"/>
  <c r="X103" i="1"/>
  <c r="O103" i="1" s="1"/>
  <c r="AE128" i="1"/>
  <c r="X128" i="1"/>
  <c r="O128" i="1" s="1"/>
  <c r="P159" i="2"/>
  <c r="X150" i="1"/>
  <c r="AE171" i="1"/>
  <c r="X171" i="1"/>
  <c r="O171" i="1" s="1"/>
  <c r="AE193" i="1"/>
  <c r="X193" i="1"/>
  <c r="O193" i="1" s="1"/>
  <c r="AE219" i="1"/>
  <c r="X219" i="1"/>
  <c r="O219" i="1" s="1"/>
  <c r="AE81" i="1"/>
  <c r="X81" i="1"/>
  <c r="O81" i="1" s="1"/>
  <c r="P27" i="2"/>
  <c r="X25" i="1"/>
  <c r="AE123" i="1"/>
  <c r="X123" i="1"/>
  <c r="O123" i="1" s="1"/>
  <c r="AE213" i="1"/>
  <c r="X213" i="1"/>
  <c r="O213" i="1" s="1"/>
  <c r="H237" i="2"/>
  <c r="H237" i="1"/>
  <c r="O218" i="1" l="1"/>
  <c r="O220" i="1" s="1"/>
  <c r="X220" i="1"/>
  <c r="O206" i="1"/>
  <c r="O208" i="1" s="1"/>
  <c r="X208" i="1"/>
  <c r="O122" i="1"/>
  <c r="O125" i="1" s="1"/>
  <c r="X125" i="1"/>
  <c r="S125" i="2"/>
  <c r="AE122" i="1"/>
  <c r="AE125" i="1" s="1"/>
  <c r="S118" i="2"/>
  <c r="AE115" i="1"/>
  <c r="AE118" i="1" s="1"/>
  <c r="S211" i="2"/>
  <c r="AE209" i="1"/>
  <c r="AE211" i="1" s="1"/>
  <c r="S236" i="2"/>
  <c r="AE231" i="1"/>
  <c r="AE236" i="1" s="1"/>
  <c r="S199" i="2"/>
  <c r="AE197" i="1"/>
  <c r="AE199" i="1" s="1"/>
  <c r="S50" i="2"/>
  <c r="AE48" i="1"/>
  <c r="AE50" i="1" s="1"/>
  <c r="S217" i="2"/>
  <c r="AE215" i="1"/>
  <c r="AE217" i="1" s="1"/>
  <c r="O31" i="1"/>
  <c r="O33" i="1" s="1"/>
  <c r="X33" i="1"/>
  <c r="O94" i="1"/>
  <c r="O97" i="1" s="1"/>
  <c r="X97" i="1"/>
  <c r="O101" i="1"/>
  <c r="O104" i="1" s="1"/>
  <c r="X104" i="1"/>
  <c r="O28" i="1"/>
  <c r="O30" i="1" s="1"/>
  <c r="X30" i="1"/>
  <c r="O16" i="1"/>
  <c r="O18" i="1" s="1"/>
  <c r="X18" i="1"/>
  <c r="O224" i="1"/>
  <c r="O226" i="1" s="1"/>
  <c r="X226" i="1"/>
  <c r="O84" i="1"/>
  <c r="O89" i="1" s="1"/>
  <c r="X89" i="1"/>
  <c r="O112" i="1"/>
  <c r="O114" i="1" s="1"/>
  <c r="X114" i="1"/>
  <c r="O55" i="1"/>
  <c r="O57" i="1" s="1"/>
  <c r="X57" i="1"/>
  <c r="O166" i="1"/>
  <c r="O169" i="1" s="1"/>
  <c r="X169" i="1"/>
  <c r="O44" i="1"/>
  <c r="O47" i="1" s="1"/>
  <c r="X47" i="1"/>
  <c r="O181" i="1"/>
  <c r="O185" i="1" s="1"/>
  <c r="X185" i="1"/>
  <c r="O7" i="1"/>
  <c r="O9" i="1" s="1"/>
  <c r="X9" i="1"/>
  <c r="O22" i="1"/>
  <c r="O24" i="1" s="1"/>
  <c r="X24" i="1"/>
  <c r="O221" i="1"/>
  <c r="O223" i="1" s="1"/>
  <c r="X223" i="1"/>
  <c r="O227" i="1"/>
  <c r="O230" i="1" s="1"/>
  <c r="X230" i="1"/>
  <c r="O212" i="1"/>
  <c r="O214" i="1" s="1"/>
  <c r="X214" i="1"/>
  <c r="O19" i="1"/>
  <c r="O21" i="1" s="1"/>
  <c r="X21" i="1"/>
  <c r="O203" i="1"/>
  <c r="O205" i="1" s="1"/>
  <c r="X205" i="1"/>
  <c r="O215" i="1"/>
  <c r="O217" i="1" s="1"/>
  <c r="X217" i="1"/>
  <c r="O10" i="1"/>
  <c r="O12" i="1" s="1"/>
  <c r="X12" i="1"/>
  <c r="O140" i="1"/>
  <c r="O149" i="1" s="1"/>
  <c r="X149" i="1"/>
  <c r="S9" i="2"/>
  <c r="AE7" i="1"/>
  <c r="AE9" i="1" s="1"/>
  <c r="O126" i="1"/>
  <c r="O129" i="1" s="1"/>
  <c r="X129" i="1"/>
  <c r="O175" i="1"/>
  <c r="O180" i="1" s="1"/>
  <c r="X180" i="1"/>
  <c r="O136" i="1"/>
  <c r="O139" i="1" s="1"/>
  <c r="X139" i="1"/>
  <c r="O41" i="1"/>
  <c r="O43" i="1" s="1"/>
  <c r="X43" i="1"/>
  <c r="R237" i="2"/>
  <c r="O186" i="1"/>
  <c r="O191" i="1" s="1"/>
  <c r="X191" i="1"/>
  <c r="O48" i="1"/>
  <c r="O50" i="1" s="1"/>
  <c r="X50" i="1"/>
  <c r="O98" i="1"/>
  <c r="O100" i="1" s="1"/>
  <c r="X100" i="1"/>
  <c r="S78" i="2"/>
  <c r="AE75" i="1"/>
  <c r="AE78" i="1" s="1"/>
  <c r="S57" i="2"/>
  <c r="AE55" i="1"/>
  <c r="AE57" i="1" s="1"/>
  <c r="S70" i="2"/>
  <c r="AE67" i="1"/>
  <c r="AE70" i="1" s="1"/>
  <c r="S33" i="2"/>
  <c r="AE31" i="1"/>
  <c r="AE33" i="1" s="1"/>
  <c r="S104" i="2"/>
  <c r="AE101" i="1"/>
  <c r="AE104" i="1" s="1"/>
  <c r="S18" i="2"/>
  <c r="AE16" i="1"/>
  <c r="AE18" i="1" s="1"/>
  <c r="S191" i="2"/>
  <c r="AE186" i="1"/>
  <c r="AE191" i="1" s="1"/>
  <c r="S40" i="2"/>
  <c r="AE38" i="1"/>
  <c r="AE40" i="1" s="1"/>
  <c r="S205" i="2"/>
  <c r="AE203" i="1"/>
  <c r="AE205" i="1" s="1"/>
  <c r="S165" i="2"/>
  <c r="AE160" i="1"/>
  <c r="AE165" i="1" s="1"/>
  <c r="S54" i="2"/>
  <c r="AE51" i="1"/>
  <c r="AE54" i="1" s="1"/>
  <c r="S220" i="2"/>
  <c r="AE218" i="1"/>
  <c r="AE220" i="1" s="1"/>
  <c r="S37" i="2"/>
  <c r="AE34" i="1"/>
  <c r="AE37" i="1" s="1"/>
  <c r="S30" i="2"/>
  <c r="AE28" i="1"/>
  <c r="AE30" i="1" s="1"/>
  <c r="S121" i="2"/>
  <c r="AE119" i="1"/>
  <c r="AE121" i="1" s="1"/>
  <c r="S61" i="2"/>
  <c r="AE58" i="1"/>
  <c r="AE61" i="1" s="1"/>
  <c r="S89" i="2"/>
  <c r="AE84" i="1"/>
  <c r="AE89" i="1" s="1"/>
  <c r="S24" i="2"/>
  <c r="AE22" i="1"/>
  <c r="AE24" i="1" s="1"/>
  <c r="S214" i="2"/>
  <c r="AE212" i="1"/>
  <c r="AE214" i="1" s="1"/>
  <c r="S111" i="2"/>
  <c r="AE109" i="1"/>
  <c r="AE111" i="1" s="1"/>
  <c r="AL235" i="1"/>
  <c r="O79" i="1"/>
  <c r="O83" i="1" s="1"/>
  <c r="X83" i="1"/>
  <c r="O109" i="1"/>
  <c r="O111" i="1" s="1"/>
  <c r="X111" i="1"/>
  <c r="O160" i="1"/>
  <c r="O165" i="1" s="1"/>
  <c r="X165" i="1"/>
  <c r="O170" i="1"/>
  <c r="O174" i="1" s="1"/>
  <c r="X174" i="1"/>
  <c r="O105" i="1"/>
  <c r="O108" i="1" s="1"/>
  <c r="X108" i="1"/>
  <c r="S15" i="2"/>
  <c r="AE13" i="1"/>
  <c r="AE15" i="1" s="1"/>
  <c r="S66" i="2"/>
  <c r="AE62" i="1"/>
  <c r="AE66" i="1" s="1"/>
  <c r="S47" i="2"/>
  <c r="AE44" i="1"/>
  <c r="AE47" i="1" s="1"/>
  <c r="S202" i="2"/>
  <c r="AE200" i="1"/>
  <c r="AE202" i="1" s="1"/>
  <c r="S180" i="2"/>
  <c r="AE175" i="1"/>
  <c r="AE180" i="1" s="1"/>
  <c r="O119" i="1"/>
  <c r="O121" i="1" s="1"/>
  <c r="X121" i="1"/>
  <c r="S139" i="2"/>
  <c r="AE136" i="1"/>
  <c r="AE139" i="1" s="1"/>
  <c r="S196" i="2"/>
  <c r="AE192" i="1"/>
  <c r="AE196" i="1" s="1"/>
  <c r="S108" i="2"/>
  <c r="AE105" i="1"/>
  <c r="AE108" i="1" s="1"/>
  <c r="S226" i="2"/>
  <c r="AE224" i="1"/>
  <c r="AE226" i="1" s="1"/>
  <c r="S97" i="2"/>
  <c r="AE94" i="1"/>
  <c r="AE97" i="1" s="1"/>
  <c r="S169" i="2"/>
  <c r="AE166" i="1"/>
  <c r="AE169" i="1" s="1"/>
  <c r="S185" i="2"/>
  <c r="AE181" i="1"/>
  <c r="AE185" i="1" s="1"/>
  <c r="S223" i="2"/>
  <c r="AE221" i="1"/>
  <c r="AE223" i="1" s="1"/>
  <c r="S135" i="2"/>
  <c r="AE130" i="1"/>
  <c r="AE135" i="1" s="1"/>
  <c r="S12" i="2"/>
  <c r="AE10" i="1"/>
  <c r="AE12" i="1" s="1"/>
  <c r="O150" i="1"/>
  <c r="O159" i="1" s="1"/>
  <c r="X159" i="1"/>
  <c r="O209" i="1"/>
  <c r="O211" i="1" s="1"/>
  <c r="X211" i="1"/>
  <c r="O71" i="1"/>
  <c r="O74" i="1" s="1"/>
  <c r="X74" i="1"/>
  <c r="O231" i="1"/>
  <c r="O236" i="1" s="1"/>
  <c r="X236" i="1"/>
  <c r="O197" i="1"/>
  <c r="O199" i="1" s="1"/>
  <c r="X199" i="1"/>
  <c r="O192" i="1"/>
  <c r="O196" i="1" s="1"/>
  <c r="X196" i="1"/>
  <c r="O34" i="1"/>
  <c r="O37" i="1" s="1"/>
  <c r="X37" i="1"/>
  <c r="O90" i="1"/>
  <c r="O93" i="1" s="1"/>
  <c r="X93" i="1"/>
  <c r="O200" i="1"/>
  <c r="O202" i="1" s="1"/>
  <c r="X202" i="1"/>
  <c r="O130" i="1"/>
  <c r="O135" i="1" s="1"/>
  <c r="X135" i="1"/>
  <c r="O75" i="1"/>
  <c r="O78" i="1" s="1"/>
  <c r="X78" i="1"/>
  <c r="S83" i="2"/>
  <c r="AE79" i="1"/>
  <c r="AE83" i="1" s="1"/>
  <c r="S159" i="2"/>
  <c r="AE150" i="1"/>
  <c r="AE159" i="1" s="1"/>
  <c r="S129" i="2"/>
  <c r="AE126" i="1"/>
  <c r="AE129" i="1" s="1"/>
  <c r="S100" i="2"/>
  <c r="AE98" i="1"/>
  <c r="AE100" i="1" s="1"/>
  <c r="O25" i="1"/>
  <c r="O27" i="1" s="1"/>
  <c r="X27" i="1"/>
  <c r="O58" i="1"/>
  <c r="O61" i="1" s="1"/>
  <c r="X61" i="1"/>
  <c r="O62" i="1"/>
  <c r="O66" i="1" s="1"/>
  <c r="X66" i="1"/>
  <c r="O38" i="1"/>
  <c r="O40" i="1" s="1"/>
  <c r="X40" i="1"/>
  <c r="O51" i="1"/>
  <c r="O54" i="1" s="1"/>
  <c r="X54" i="1"/>
  <c r="S114" i="2"/>
  <c r="AE112" i="1"/>
  <c r="AE114" i="1" s="1"/>
  <c r="S174" i="2"/>
  <c r="AE170" i="1"/>
  <c r="AE174" i="1" s="1"/>
  <c r="S43" i="2"/>
  <c r="AE41" i="1"/>
  <c r="AE43" i="1" s="1"/>
  <c r="S27" i="2"/>
  <c r="AE25" i="1"/>
  <c r="AE27" i="1" s="1"/>
  <c r="S74" i="2"/>
  <c r="AE71" i="1"/>
  <c r="AE74" i="1" s="1"/>
  <c r="S208" i="2"/>
  <c r="AE206" i="1"/>
  <c r="AE208" i="1" s="1"/>
  <c r="S93" i="2"/>
  <c r="AE90" i="1"/>
  <c r="AE93" i="1" s="1"/>
  <c r="S230" i="2"/>
  <c r="AE227" i="1"/>
  <c r="AE230" i="1" s="1"/>
  <c r="S21" i="2"/>
  <c r="AE19" i="1"/>
  <c r="AE21" i="1" s="1"/>
  <c r="S149" i="2"/>
  <c r="AE140" i="1"/>
  <c r="AE149" i="1" s="1"/>
  <c r="P237" i="2"/>
  <c r="O13" i="1"/>
  <c r="O15" i="1" s="1"/>
  <c r="X15" i="1"/>
  <c r="O115" i="1"/>
  <c r="O118" i="1" s="1"/>
  <c r="X118" i="1"/>
  <c r="O67" i="1"/>
  <c r="O70" i="1" s="1"/>
  <c r="X70" i="1"/>
  <c r="AQ92" i="1"/>
  <c r="AQ103" i="1"/>
  <c r="AQ107" i="1"/>
  <c r="AQ117" i="1"/>
  <c r="AQ124" i="1"/>
  <c r="AQ128" i="1"/>
  <c r="AQ134" i="1"/>
  <c r="AQ138" i="1"/>
  <c r="AK92" i="1"/>
  <c r="AR92" i="1" s="1"/>
  <c r="AK103" i="1"/>
  <c r="AR103" i="1" s="1"/>
  <c r="AK107" i="1"/>
  <c r="AR107" i="1" s="1"/>
  <c r="AK117" i="1"/>
  <c r="AR117" i="1" s="1"/>
  <c r="AK124" i="1"/>
  <c r="AR124" i="1" s="1"/>
  <c r="AK128" i="1"/>
  <c r="AR128" i="1" s="1"/>
  <c r="AK134" i="1"/>
  <c r="AR134" i="1" s="1"/>
  <c r="AK138" i="1"/>
  <c r="AR138" i="1" s="1"/>
  <c r="Z140" i="1"/>
  <c r="Z150" i="1"/>
  <c r="Z166" i="1"/>
  <c r="Z170" i="1"/>
  <c r="Z175" i="1"/>
  <c r="AN175" i="1" s="1"/>
  <c r="Z186" i="1"/>
  <c r="Z141" i="1"/>
  <c r="AN141" i="1" s="1"/>
  <c r="Z151" i="1"/>
  <c r="AN151" i="1" s="1"/>
  <c r="Z142" i="1"/>
  <c r="AN142" i="1" s="1"/>
  <c r="Z152" i="1"/>
  <c r="AN152" i="1" s="1"/>
  <c r="Z160" i="1"/>
  <c r="AN160" i="1" s="1"/>
  <c r="Z167" i="1"/>
  <c r="Z171" i="1"/>
  <c r="AN171" i="1" s="1"/>
  <c r="Z176" i="1"/>
  <c r="AN176" i="1" s="1"/>
  <c r="Z181" i="1"/>
  <c r="Z187" i="1"/>
  <c r="AN187" i="1" s="1"/>
  <c r="Z192" i="1"/>
  <c r="AN192" i="1" s="1"/>
  <c r="Z143" i="1"/>
  <c r="AN143" i="1" s="1"/>
  <c r="Z153" i="1"/>
  <c r="AN153" i="1" s="1"/>
  <c r="Z161" i="1"/>
  <c r="AN161" i="1" s="1"/>
  <c r="Z177" i="1"/>
  <c r="AN177" i="1" s="1"/>
  <c r="Z182" i="1"/>
  <c r="AN182" i="1" s="1"/>
  <c r="Z188" i="1"/>
  <c r="AN188" i="1" s="1"/>
  <c r="Z193" i="1"/>
  <c r="Z145" i="1"/>
  <c r="AN145" i="1" s="1"/>
  <c r="Z155" i="1"/>
  <c r="AN155" i="1" s="1"/>
  <c r="Z163" i="1"/>
  <c r="Z179" i="1"/>
  <c r="AN179" i="1" s="1"/>
  <c r="Z184" i="1"/>
  <c r="AN184" i="1" s="1"/>
  <c r="Z190" i="1"/>
  <c r="Z195" i="1"/>
  <c r="AN195" i="1" s="1"/>
  <c r="Z146" i="1"/>
  <c r="AN146" i="1" s="1"/>
  <c r="Z156" i="1"/>
  <c r="Z7" i="1"/>
  <c r="AN7" i="1" s="1"/>
  <c r="Z10" i="1"/>
  <c r="AN10" i="1" s="1"/>
  <c r="Z13" i="1"/>
  <c r="AN13" i="1" s="1"/>
  <c r="Z16" i="1"/>
  <c r="Z19" i="1"/>
  <c r="Z22" i="1"/>
  <c r="Z25" i="1"/>
  <c r="AN25" i="1" s="1"/>
  <c r="Z28" i="1"/>
  <c r="AN28" i="1" s="1"/>
  <c r="Z31" i="1"/>
  <c r="AN31" i="1" s="1"/>
  <c r="Z34" i="1"/>
  <c r="AN34" i="1" s="1"/>
  <c r="Z38" i="1"/>
  <c r="Z41" i="1"/>
  <c r="Z44" i="1"/>
  <c r="AN44" i="1" s="1"/>
  <c r="Z48" i="1"/>
  <c r="AN48" i="1" s="1"/>
  <c r="Z51" i="1"/>
  <c r="Z55" i="1"/>
  <c r="Z58" i="1"/>
  <c r="Z62" i="1"/>
  <c r="AN62" i="1" s="1"/>
  <c r="Z67" i="1"/>
  <c r="AN67" i="1" s="1"/>
  <c r="Z71" i="1"/>
  <c r="AN71" i="1" s="1"/>
  <c r="Z75" i="1"/>
  <c r="Z79" i="1"/>
  <c r="Z84" i="1"/>
  <c r="Z90" i="1"/>
  <c r="Z95" i="1"/>
  <c r="AN95" i="1" s="1"/>
  <c r="Z98" i="1"/>
  <c r="AN98" i="1" s="1"/>
  <c r="Z101" i="1"/>
  <c r="Z105" i="1"/>
  <c r="Z109" i="1"/>
  <c r="Z112" i="1"/>
  <c r="Z115" i="1"/>
  <c r="AN115" i="1" s="1"/>
  <c r="Z119" i="1"/>
  <c r="AN119" i="1" s="1"/>
  <c r="Z122" i="1"/>
  <c r="Z126" i="1"/>
  <c r="Z130" i="1"/>
  <c r="Z136" i="1"/>
  <c r="Z131" i="1"/>
  <c r="AN131" i="1" s="1"/>
  <c r="Z46" i="1"/>
  <c r="AN46" i="1" s="1"/>
  <c r="Z60" i="1"/>
  <c r="Z65" i="1"/>
  <c r="AN65" i="1" s="1"/>
  <c r="Z73" i="1"/>
  <c r="AN73" i="1" s="1"/>
  <c r="Z82" i="1"/>
  <c r="Z88" i="1"/>
  <c r="AN88" i="1" s="1"/>
  <c r="Z8" i="1"/>
  <c r="AN8" i="1" s="1"/>
  <c r="Z11" i="1"/>
  <c r="Z14" i="1"/>
  <c r="AN14" i="1" s="1"/>
  <c r="Z17" i="1"/>
  <c r="AN17" i="1" s="1"/>
  <c r="Z20" i="1"/>
  <c r="Z23" i="1"/>
  <c r="AN23" i="1" s="1"/>
  <c r="Z26" i="1"/>
  <c r="AN26" i="1" s="1"/>
  <c r="Z29" i="1"/>
  <c r="Z32" i="1"/>
  <c r="AN32" i="1" s="1"/>
  <c r="Z35" i="1"/>
  <c r="AN35" i="1" s="1"/>
  <c r="Z39" i="1"/>
  <c r="Z42" i="1"/>
  <c r="AN42" i="1" s="1"/>
  <c r="Z45" i="1"/>
  <c r="AN45" i="1" s="1"/>
  <c r="Z49" i="1"/>
  <c r="AN49" i="1" s="1"/>
  <c r="Z52" i="1"/>
  <c r="AN52" i="1" s="1"/>
  <c r="Z56" i="1"/>
  <c r="AN56" i="1" s="1"/>
  <c r="Z59" i="1"/>
  <c r="AN59" i="1" s="1"/>
  <c r="Z63" i="1"/>
  <c r="AN63" i="1" s="1"/>
  <c r="Z68" i="1"/>
  <c r="AN68" i="1" s="1"/>
  <c r="Z72" i="1"/>
  <c r="Z76" i="1"/>
  <c r="AN76" i="1" s="1"/>
  <c r="Z80" i="1"/>
  <c r="AN80" i="1" s="1"/>
  <c r="Z85" i="1"/>
  <c r="AN85" i="1" s="1"/>
  <c r="Z91" i="1"/>
  <c r="AN91" i="1" s="1"/>
  <c r="Z96" i="1"/>
  <c r="AN96" i="1" s="1"/>
  <c r="Z99" i="1"/>
  <c r="Z102" i="1"/>
  <c r="AN102" i="1" s="1"/>
  <c r="Z106" i="1"/>
  <c r="AN106" i="1" s="1"/>
  <c r="Z110" i="1"/>
  <c r="AN110" i="1" s="1"/>
  <c r="Z113" i="1"/>
  <c r="AN113" i="1" s="1"/>
  <c r="Z116" i="1"/>
  <c r="AN116" i="1" s="1"/>
  <c r="Z120" i="1"/>
  <c r="AN120" i="1" s="1"/>
  <c r="Z123" i="1"/>
  <c r="AN123" i="1" s="1"/>
  <c r="Z127" i="1"/>
  <c r="AN127" i="1" s="1"/>
  <c r="Z132" i="1"/>
  <c r="Z137" i="1"/>
  <c r="AN137" i="1" s="1"/>
  <c r="Z144" i="1"/>
  <c r="AN144" i="1" s="1"/>
  <c r="Z154" i="1"/>
  <c r="AN154" i="1" s="1"/>
  <c r="Z162" i="1"/>
  <c r="AN162" i="1" s="1"/>
  <c r="Z168" i="1"/>
  <c r="AN168" i="1" s="1"/>
  <c r="Z172" i="1"/>
  <c r="AN172" i="1" s="1"/>
  <c r="Z178" i="1"/>
  <c r="AN178" i="1" s="1"/>
  <c r="Z183" i="1"/>
  <c r="AN183" i="1" s="1"/>
  <c r="Z189" i="1"/>
  <c r="Z194" i="1"/>
  <c r="AN194" i="1" s="1"/>
  <c r="Z197" i="1"/>
  <c r="Z200" i="1"/>
  <c r="Z203" i="1"/>
  <c r="AN203" i="1" s="1"/>
  <c r="Z206" i="1"/>
  <c r="AN206" i="1" s="1"/>
  <c r="Z209" i="1"/>
  <c r="AN209" i="1" s="1"/>
  <c r="Z212" i="1"/>
  <c r="Z215" i="1"/>
  <c r="Z218" i="1"/>
  <c r="AN218" i="1" s="1"/>
  <c r="Z221" i="1"/>
  <c r="AN221" i="1" s="1"/>
  <c r="Z224" i="1"/>
  <c r="AN224" i="1" s="1"/>
  <c r="Z227" i="1"/>
  <c r="AN227" i="1" s="1"/>
  <c r="Z231" i="1"/>
  <c r="Z198" i="1"/>
  <c r="AN198" i="1" s="1"/>
  <c r="Z201" i="1"/>
  <c r="AN201" i="1" s="1"/>
  <c r="Z204" i="1"/>
  <c r="AN204" i="1" s="1"/>
  <c r="Z207" i="1"/>
  <c r="AN207" i="1" s="1"/>
  <c r="Z210" i="1"/>
  <c r="Z213" i="1"/>
  <c r="AN213" i="1" s="1"/>
  <c r="Z216" i="1"/>
  <c r="AN216" i="1" s="1"/>
  <c r="Z133" i="1"/>
  <c r="AN133" i="1" s="1"/>
  <c r="Z147" i="1"/>
  <c r="AN147" i="1" s="1"/>
  <c r="Z148" i="1"/>
  <c r="AN148" i="1" s="1"/>
  <c r="Z157" i="1"/>
  <c r="AN157" i="1" s="1"/>
  <c r="Z158" i="1"/>
  <c r="AN158" i="1" s="1"/>
  <c r="Z164" i="1"/>
  <c r="AN164" i="1" s="1"/>
  <c r="Z173" i="1"/>
  <c r="AN173" i="1" s="1"/>
  <c r="Z219" i="1"/>
  <c r="AN219" i="1" s="1"/>
  <c r="Z222" i="1"/>
  <c r="AN222" i="1" s="1"/>
  <c r="Z225" i="1"/>
  <c r="Z228" i="1"/>
  <c r="AN228" i="1" s="1"/>
  <c r="Z229" i="1"/>
  <c r="AN229" i="1" s="1"/>
  <c r="Z232" i="1"/>
  <c r="AN232" i="1" s="1"/>
  <c r="Z233" i="1"/>
  <c r="AN233" i="1" s="1"/>
  <c r="Z234" i="1"/>
  <c r="AN234" i="1" s="1"/>
  <c r="Z36" i="1"/>
  <c r="AN36" i="1" s="1"/>
  <c r="Z53" i="1"/>
  <c r="AN53" i="1" s="1"/>
  <c r="Z64" i="1"/>
  <c r="AN64" i="1" s="1"/>
  <c r="Z69" i="1"/>
  <c r="Z77" i="1"/>
  <c r="AN77" i="1" s="1"/>
  <c r="Z81" i="1"/>
  <c r="AN81" i="1" s="1"/>
  <c r="Z86" i="1"/>
  <c r="AN86" i="1" s="1"/>
  <c r="Z87" i="1"/>
  <c r="AN87" i="1" s="1"/>
  <c r="Z92" i="1"/>
  <c r="AN92" i="1" s="1"/>
  <c r="Z103" i="1"/>
  <c r="Z107" i="1"/>
  <c r="Z117" i="1"/>
  <c r="AN117" i="1" s="1"/>
  <c r="Z124" i="1"/>
  <c r="AN124" i="1" s="1"/>
  <c r="Z128" i="1"/>
  <c r="Z134" i="1"/>
  <c r="AN134" i="1" s="1"/>
  <c r="Z138" i="1"/>
  <c r="V141" i="1"/>
  <c r="AM141" i="1" s="1"/>
  <c r="V151" i="1"/>
  <c r="AM151" i="1" s="1"/>
  <c r="V142" i="1"/>
  <c r="AB142" i="1" s="1"/>
  <c r="AO142" i="1" s="1"/>
  <c r="V152" i="1"/>
  <c r="V167" i="1"/>
  <c r="AC167" i="1" s="1"/>
  <c r="AP167" i="1" s="1"/>
  <c r="V171" i="1"/>
  <c r="AM171" i="1" s="1"/>
  <c r="V176" i="1"/>
  <c r="AC176" i="1" s="1"/>
  <c r="AP176" i="1" s="1"/>
  <c r="V181" i="1"/>
  <c r="AM181" i="1" s="1"/>
  <c r="V187" i="1"/>
  <c r="V143" i="1"/>
  <c r="V153" i="1"/>
  <c r="AC153" i="1" s="1"/>
  <c r="AP153" i="1" s="1"/>
  <c r="V161" i="1"/>
  <c r="AM161" i="1" s="1"/>
  <c r="V177" i="1"/>
  <c r="AM177" i="1" s="1"/>
  <c r="V182" i="1"/>
  <c r="V188" i="1"/>
  <c r="V193" i="1"/>
  <c r="AB193" i="1" s="1"/>
  <c r="AO193" i="1" s="1"/>
  <c r="V145" i="1"/>
  <c r="AC145" i="1" s="1"/>
  <c r="AP145" i="1" s="1"/>
  <c r="V155" i="1"/>
  <c r="AM155" i="1" s="1"/>
  <c r="V163" i="1"/>
  <c r="AB163" i="1" s="1"/>
  <c r="AO163" i="1" s="1"/>
  <c r="V179" i="1"/>
  <c r="AM179" i="1" s="1"/>
  <c r="V184" i="1"/>
  <c r="AM184" i="1" s="1"/>
  <c r="V190" i="1"/>
  <c r="AB190" i="1" s="1"/>
  <c r="AO190" i="1" s="1"/>
  <c r="V195" i="1"/>
  <c r="AM195" i="1" s="1"/>
  <c r="V146" i="1"/>
  <c r="AC146" i="1" s="1"/>
  <c r="AP146" i="1" s="1"/>
  <c r="V156" i="1"/>
  <c r="AM156" i="1" s="1"/>
  <c r="V13" i="1"/>
  <c r="V62" i="1"/>
  <c r="AM62" i="1" s="1"/>
  <c r="V67" i="1"/>
  <c r="V95" i="1"/>
  <c r="V126" i="1"/>
  <c r="AM126" i="1" s="1"/>
  <c r="V131" i="1"/>
  <c r="V46" i="1"/>
  <c r="V60" i="1"/>
  <c r="V65" i="1"/>
  <c r="AC65" i="1" s="1"/>
  <c r="AP65" i="1" s="1"/>
  <c r="V73" i="1"/>
  <c r="AM73" i="1" s="1"/>
  <c r="V82" i="1"/>
  <c r="AM82" i="1" s="1"/>
  <c r="V88" i="1"/>
  <c r="V8" i="1"/>
  <c r="V11" i="1"/>
  <c r="AB11" i="1" s="1"/>
  <c r="AO11" i="1" s="1"/>
  <c r="V14" i="1"/>
  <c r="AC14" i="1" s="1"/>
  <c r="AP14" i="1" s="1"/>
  <c r="V17" i="1"/>
  <c r="AM17" i="1" s="1"/>
  <c r="V20" i="1"/>
  <c r="AB20" i="1" s="1"/>
  <c r="AO20" i="1" s="1"/>
  <c r="V23" i="1"/>
  <c r="AM23" i="1" s="1"/>
  <c r="V26" i="1"/>
  <c r="V29" i="1"/>
  <c r="AC29" i="1" s="1"/>
  <c r="AP29" i="1" s="1"/>
  <c r="V32" i="1"/>
  <c r="AM32" i="1" s="1"/>
  <c r="V35" i="1"/>
  <c r="AC35" i="1" s="1"/>
  <c r="AP35" i="1" s="1"/>
  <c r="V39" i="1"/>
  <c r="AM39" i="1" s="1"/>
  <c r="V42" i="1"/>
  <c r="AM42" i="1" s="1"/>
  <c r="V45" i="1"/>
  <c r="AB45" i="1" s="1"/>
  <c r="AO45" i="1" s="1"/>
  <c r="V49" i="1"/>
  <c r="V52" i="1"/>
  <c r="AC52" i="1" s="1"/>
  <c r="AP52" i="1" s="1"/>
  <c r="V56" i="1"/>
  <c r="AM56" i="1" s="1"/>
  <c r="V59" i="1"/>
  <c r="AM59" i="1" s="1"/>
  <c r="V63" i="1"/>
  <c r="V68" i="1"/>
  <c r="V72" i="1"/>
  <c r="AB72" i="1" s="1"/>
  <c r="AO72" i="1" s="1"/>
  <c r="V76" i="1"/>
  <c r="AC76" i="1" s="1"/>
  <c r="AP76" i="1" s="1"/>
  <c r="V80" i="1"/>
  <c r="AM80" i="1" s="1"/>
  <c r="V85" i="1"/>
  <c r="AB85" i="1" s="1"/>
  <c r="AO85" i="1" s="1"/>
  <c r="V91" i="1"/>
  <c r="AM91" i="1" s="1"/>
  <c r="V96" i="1"/>
  <c r="V99" i="1"/>
  <c r="V102" i="1"/>
  <c r="AM102" i="1" s="1"/>
  <c r="V106" i="1"/>
  <c r="AC106" i="1" s="1"/>
  <c r="AP106" i="1" s="1"/>
  <c r="V110" i="1"/>
  <c r="AM110" i="1" s="1"/>
  <c r="V113" i="1"/>
  <c r="V116" i="1"/>
  <c r="V120" i="1"/>
  <c r="V123" i="1"/>
  <c r="AC123" i="1" s="1"/>
  <c r="AP123" i="1" s="1"/>
  <c r="V127" i="1"/>
  <c r="AC127" i="1" s="1"/>
  <c r="AP127" i="1" s="1"/>
  <c r="V132" i="1"/>
  <c r="AM132" i="1" s="1"/>
  <c r="V137" i="1"/>
  <c r="V144" i="1"/>
  <c r="AM144" i="1" s="1"/>
  <c r="V154" i="1"/>
  <c r="AB154" i="1" s="1"/>
  <c r="AO154" i="1" s="1"/>
  <c r="V162" i="1"/>
  <c r="AM162" i="1" s="1"/>
  <c r="V168" i="1"/>
  <c r="AM168" i="1" s="1"/>
  <c r="V172" i="1"/>
  <c r="AB172" i="1" s="1"/>
  <c r="AO172" i="1" s="1"/>
  <c r="V178" i="1"/>
  <c r="AM178" i="1" s="1"/>
  <c r="V183" i="1"/>
  <c r="AM183" i="1" s="1"/>
  <c r="V189" i="1"/>
  <c r="AB189" i="1" s="1"/>
  <c r="AO189" i="1" s="1"/>
  <c r="V194" i="1"/>
  <c r="AM194" i="1" s="1"/>
  <c r="V218" i="1"/>
  <c r="AM218" i="1" s="1"/>
  <c r="V198" i="1"/>
  <c r="AM198" i="1" s="1"/>
  <c r="V201" i="1"/>
  <c r="AB201" i="1" s="1"/>
  <c r="AO201" i="1" s="1"/>
  <c r="V204" i="1"/>
  <c r="AM204" i="1" s="1"/>
  <c r="V207" i="1"/>
  <c r="AB207" i="1" s="1"/>
  <c r="AO207" i="1" s="1"/>
  <c r="V210" i="1"/>
  <c r="V213" i="1"/>
  <c r="AC213" i="1" s="1"/>
  <c r="AP213" i="1" s="1"/>
  <c r="V216" i="1"/>
  <c r="AM216" i="1" s="1"/>
  <c r="V133" i="1"/>
  <c r="AM133" i="1" s="1"/>
  <c r="V147" i="1"/>
  <c r="AC147" i="1" s="1"/>
  <c r="AP147" i="1" s="1"/>
  <c r="V148" i="1"/>
  <c r="AM148" i="1" s="1"/>
  <c r="V157" i="1"/>
  <c r="AB157" i="1" s="1"/>
  <c r="AO157" i="1" s="1"/>
  <c r="V158" i="1"/>
  <c r="AM158" i="1" s="1"/>
  <c r="V164" i="1"/>
  <c r="AM164" i="1" s="1"/>
  <c r="V173" i="1"/>
  <c r="AB173" i="1" s="1"/>
  <c r="AO173" i="1" s="1"/>
  <c r="V219" i="1"/>
  <c r="AM219" i="1" s="1"/>
  <c r="V222" i="1"/>
  <c r="AM222" i="1" s="1"/>
  <c r="V225" i="1"/>
  <c r="AC225" i="1" s="1"/>
  <c r="AP225" i="1" s="1"/>
  <c r="V228" i="1"/>
  <c r="AC228" i="1" s="1"/>
  <c r="AP228" i="1" s="1"/>
  <c r="V229" i="1"/>
  <c r="AM229" i="1" s="1"/>
  <c r="V232" i="1"/>
  <c r="AM232" i="1" s="1"/>
  <c r="V233" i="1"/>
  <c r="AC233" i="1" s="1"/>
  <c r="AP233" i="1" s="1"/>
  <c r="V234" i="1"/>
  <c r="AM234" i="1" s="1"/>
  <c r="V36" i="1"/>
  <c r="AM36" i="1" s="1"/>
  <c r="V53" i="1"/>
  <c r="AM53" i="1" s="1"/>
  <c r="V64" i="1"/>
  <c r="AC64" i="1" s="1"/>
  <c r="AP64" i="1" s="1"/>
  <c r="V69" i="1"/>
  <c r="AB69" i="1" s="1"/>
  <c r="AO69" i="1" s="1"/>
  <c r="V77" i="1"/>
  <c r="AC77" i="1" s="1"/>
  <c r="AP77" i="1" s="1"/>
  <c r="V81" i="1"/>
  <c r="AC81" i="1" s="1"/>
  <c r="AP81" i="1" s="1"/>
  <c r="V86" i="1"/>
  <c r="AB86" i="1" s="1"/>
  <c r="AO86" i="1" s="1"/>
  <c r="V87" i="1"/>
  <c r="AB87" i="1" s="1"/>
  <c r="AO87" i="1" s="1"/>
  <c r="V92" i="1"/>
  <c r="AB92" i="1" s="1"/>
  <c r="AO92" i="1" s="1"/>
  <c r="V103" i="1"/>
  <c r="AM103" i="1" s="1"/>
  <c r="V107" i="1"/>
  <c r="AM107" i="1" s="1"/>
  <c r="V117" i="1"/>
  <c r="V124" i="1"/>
  <c r="AM124" i="1" s="1"/>
  <c r="V128" i="1"/>
  <c r="AM128" i="1" s="1"/>
  <c r="V134" i="1"/>
  <c r="AM134" i="1" s="1"/>
  <c r="V138" i="1"/>
  <c r="AM138" i="1" s="1"/>
  <c r="AK140" i="1"/>
  <c r="AQ140" i="1"/>
  <c r="AQ150" i="1"/>
  <c r="AQ166" i="1"/>
  <c r="AK170" i="1"/>
  <c r="AQ170" i="1"/>
  <c r="AQ175" i="1"/>
  <c r="AQ186" i="1"/>
  <c r="AK141" i="1"/>
  <c r="AR141" i="1" s="1"/>
  <c r="AQ141" i="1"/>
  <c r="AK151" i="1"/>
  <c r="AR151" i="1" s="1"/>
  <c r="AQ151" i="1"/>
  <c r="AK142" i="1"/>
  <c r="AR142" i="1" s="1"/>
  <c r="AQ142" i="1"/>
  <c r="AK152" i="1"/>
  <c r="AR152" i="1" s="1"/>
  <c r="AQ152" i="1"/>
  <c r="AQ160" i="1"/>
  <c r="AK167" i="1"/>
  <c r="AR167" i="1" s="1"/>
  <c r="AQ167" i="1"/>
  <c r="AK171" i="1"/>
  <c r="AR171" i="1" s="1"/>
  <c r="AQ171" i="1"/>
  <c r="AK176" i="1"/>
  <c r="AR176" i="1" s="1"/>
  <c r="AQ176" i="1"/>
  <c r="AQ181" i="1"/>
  <c r="AK187" i="1"/>
  <c r="AR187" i="1" s="1"/>
  <c r="AQ187" i="1"/>
  <c r="AK192" i="1"/>
  <c r="AQ192" i="1"/>
  <c r="AK143" i="1"/>
  <c r="AR143" i="1" s="1"/>
  <c r="AQ143" i="1"/>
  <c r="AK153" i="1"/>
  <c r="AR153" i="1" s="1"/>
  <c r="AQ153" i="1"/>
  <c r="AK161" i="1"/>
  <c r="AR161" i="1" s="1"/>
  <c r="AQ161" i="1"/>
  <c r="AK177" i="1"/>
  <c r="AR177" i="1" s="1"/>
  <c r="AQ177" i="1"/>
  <c r="AK182" i="1"/>
  <c r="AR182" i="1" s="1"/>
  <c r="AQ182" i="1"/>
  <c r="AK188" i="1"/>
  <c r="AR188" i="1" s="1"/>
  <c r="AQ188" i="1"/>
  <c r="AK193" i="1"/>
  <c r="AR193" i="1" s="1"/>
  <c r="AQ193" i="1"/>
  <c r="AK145" i="1"/>
  <c r="AR145" i="1" s="1"/>
  <c r="AQ145" i="1"/>
  <c r="AK155" i="1"/>
  <c r="AR155" i="1" s="1"/>
  <c r="AQ155" i="1"/>
  <c r="AK163" i="1"/>
  <c r="AR163" i="1" s="1"/>
  <c r="AQ163" i="1"/>
  <c r="AK179" i="1"/>
  <c r="AR179" i="1" s="1"/>
  <c r="AQ179" i="1"/>
  <c r="AK184" i="1"/>
  <c r="AR184" i="1" s="1"/>
  <c r="AQ184" i="1"/>
  <c r="AK190" i="1"/>
  <c r="AR190" i="1" s="1"/>
  <c r="AQ190" i="1"/>
  <c r="AK195" i="1"/>
  <c r="AR195" i="1" s="1"/>
  <c r="AQ195" i="1"/>
  <c r="AK146" i="1"/>
  <c r="AR146" i="1" s="1"/>
  <c r="AQ146" i="1"/>
  <c r="AK156" i="1"/>
  <c r="AR156" i="1" s="1"/>
  <c r="AQ156" i="1"/>
  <c r="AQ7" i="1"/>
  <c r="AQ10" i="1"/>
  <c r="AQ13" i="1"/>
  <c r="AQ16" i="1"/>
  <c r="AQ19" i="1"/>
  <c r="AQ22" i="1"/>
  <c r="AQ25" i="1"/>
  <c r="AK28" i="1"/>
  <c r="AQ28" i="1"/>
  <c r="AQ31" i="1"/>
  <c r="AQ34" i="1"/>
  <c r="AK38" i="1"/>
  <c r="AQ38" i="1"/>
  <c r="AQ41" i="1"/>
  <c r="AQ44" i="1"/>
  <c r="AQ48" i="1"/>
  <c r="AK51" i="1"/>
  <c r="AQ51" i="1"/>
  <c r="AK55" i="1"/>
  <c r="AQ55" i="1"/>
  <c r="AQ58" i="1"/>
  <c r="AK62" i="1"/>
  <c r="AQ62" i="1"/>
  <c r="AQ67" i="1"/>
  <c r="AQ71" i="1"/>
  <c r="AQ75" i="1"/>
  <c r="AQ79" i="1"/>
  <c r="AK84" i="1"/>
  <c r="AQ84" i="1"/>
  <c r="AQ90" i="1"/>
  <c r="AK95" i="1"/>
  <c r="AR95" i="1" s="1"/>
  <c r="AQ95" i="1"/>
  <c r="AQ98" i="1"/>
  <c r="AQ101" i="1"/>
  <c r="AQ105" i="1"/>
  <c r="AK109" i="1"/>
  <c r="AQ109" i="1"/>
  <c r="AQ112" i="1"/>
  <c r="AK115" i="1"/>
  <c r="AQ115" i="1"/>
  <c r="AQ119" i="1"/>
  <c r="AK122" i="1"/>
  <c r="AQ122" i="1"/>
  <c r="AQ126" i="1"/>
  <c r="AQ130" i="1"/>
  <c r="AQ136" i="1"/>
  <c r="AK131" i="1"/>
  <c r="AR131" i="1" s="1"/>
  <c r="AQ131" i="1"/>
  <c r="AK46" i="1"/>
  <c r="AR46" i="1" s="1"/>
  <c r="AQ46" i="1"/>
  <c r="AK60" i="1"/>
  <c r="AR60" i="1" s="1"/>
  <c r="AQ60" i="1"/>
  <c r="AK65" i="1"/>
  <c r="AR65" i="1" s="1"/>
  <c r="AQ65" i="1"/>
  <c r="AK73" i="1"/>
  <c r="AR73" i="1" s="1"/>
  <c r="AQ73" i="1"/>
  <c r="AK82" i="1"/>
  <c r="AR82" i="1" s="1"/>
  <c r="AQ82" i="1"/>
  <c r="AK88" i="1"/>
  <c r="AR88" i="1" s="1"/>
  <c r="AQ88" i="1"/>
  <c r="AK8" i="1"/>
  <c r="AR8" i="1" s="1"/>
  <c r="AQ8" i="1"/>
  <c r="AK11" i="1"/>
  <c r="AR11" i="1" s="1"/>
  <c r="AQ11" i="1"/>
  <c r="AK14" i="1"/>
  <c r="AR14" i="1" s="1"/>
  <c r="AQ14" i="1"/>
  <c r="AK17" i="1"/>
  <c r="AR17" i="1" s="1"/>
  <c r="AQ17" i="1"/>
  <c r="AK20" i="1"/>
  <c r="AR20" i="1" s="1"/>
  <c r="AQ20" i="1"/>
  <c r="AK23" i="1"/>
  <c r="AR23" i="1" s="1"/>
  <c r="AQ23" i="1"/>
  <c r="AK26" i="1"/>
  <c r="AR26" i="1" s="1"/>
  <c r="AQ26" i="1"/>
  <c r="AK29" i="1"/>
  <c r="AR29" i="1" s="1"/>
  <c r="AQ29" i="1"/>
  <c r="AK32" i="1"/>
  <c r="AR32" i="1" s="1"/>
  <c r="AQ32" i="1"/>
  <c r="AK35" i="1"/>
  <c r="AR35" i="1" s="1"/>
  <c r="AQ35" i="1"/>
  <c r="AK39" i="1"/>
  <c r="AR39" i="1" s="1"/>
  <c r="AQ39" i="1"/>
  <c r="AK42" i="1"/>
  <c r="AR42" i="1" s="1"/>
  <c r="AQ42" i="1"/>
  <c r="AK45" i="1"/>
  <c r="AR45" i="1" s="1"/>
  <c r="AQ45" i="1"/>
  <c r="AK49" i="1"/>
  <c r="AR49" i="1" s="1"/>
  <c r="AQ49" i="1"/>
  <c r="AK52" i="1"/>
  <c r="AR52" i="1" s="1"/>
  <c r="AQ52" i="1"/>
  <c r="AK56" i="1"/>
  <c r="AR56" i="1" s="1"/>
  <c r="AQ56" i="1"/>
  <c r="AK59" i="1"/>
  <c r="AR59" i="1" s="1"/>
  <c r="AQ59" i="1"/>
  <c r="AK63" i="1"/>
  <c r="AR63" i="1" s="1"/>
  <c r="AQ63" i="1"/>
  <c r="AK68" i="1"/>
  <c r="AR68" i="1" s="1"/>
  <c r="AQ68" i="1"/>
  <c r="AK72" i="1"/>
  <c r="AR72" i="1" s="1"/>
  <c r="AQ72" i="1"/>
  <c r="AK76" i="1"/>
  <c r="AR76" i="1" s="1"/>
  <c r="AQ76" i="1"/>
  <c r="AK80" i="1"/>
  <c r="AR80" i="1" s="1"/>
  <c r="AQ80" i="1"/>
  <c r="AK85" i="1"/>
  <c r="AR85" i="1" s="1"/>
  <c r="AQ85" i="1"/>
  <c r="AK91" i="1"/>
  <c r="AR91" i="1" s="1"/>
  <c r="AQ91" i="1"/>
  <c r="AK96" i="1"/>
  <c r="AR96" i="1" s="1"/>
  <c r="AQ96" i="1"/>
  <c r="AK99" i="1"/>
  <c r="AR99" i="1" s="1"/>
  <c r="AQ99" i="1"/>
  <c r="AK102" i="1"/>
  <c r="AR102" i="1" s="1"/>
  <c r="AQ102" i="1"/>
  <c r="AK106" i="1"/>
  <c r="AR106" i="1" s="1"/>
  <c r="AQ106" i="1"/>
  <c r="AK110" i="1"/>
  <c r="AR110" i="1" s="1"/>
  <c r="AQ110" i="1"/>
  <c r="AK113" i="1"/>
  <c r="AR113" i="1" s="1"/>
  <c r="AQ113" i="1"/>
  <c r="AK116" i="1"/>
  <c r="AR116" i="1" s="1"/>
  <c r="AQ116" i="1"/>
  <c r="AK120" i="1"/>
  <c r="AR120" i="1" s="1"/>
  <c r="AQ120" i="1"/>
  <c r="AK123" i="1"/>
  <c r="AR123" i="1" s="1"/>
  <c r="AQ123" i="1"/>
  <c r="AK127" i="1"/>
  <c r="AR127" i="1" s="1"/>
  <c r="AQ127" i="1"/>
  <c r="AK132" i="1"/>
  <c r="AR132" i="1" s="1"/>
  <c r="AQ132" i="1"/>
  <c r="AK137" i="1"/>
  <c r="AR137" i="1" s="1"/>
  <c r="AQ137" i="1"/>
  <c r="AK144" i="1"/>
  <c r="AR144" i="1" s="1"/>
  <c r="AQ144" i="1"/>
  <c r="AK154" i="1"/>
  <c r="AR154" i="1" s="1"/>
  <c r="AQ154" i="1"/>
  <c r="AK162" i="1"/>
  <c r="AR162" i="1" s="1"/>
  <c r="AQ162" i="1"/>
  <c r="AK168" i="1"/>
  <c r="AR168" i="1" s="1"/>
  <c r="AQ168" i="1"/>
  <c r="AK172" i="1"/>
  <c r="AR172" i="1" s="1"/>
  <c r="AQ172" i="1"/>
  <c r="AK178" i="1"/>
  <c r="AR178" i="1" s="1"/>
  <c r="AQ178" i="1"/>
  <c r="AK183" i="1"/>
  <c r="AR183" i="1" s="1"/>
  <c r="AQ183" i="1"/>
  <c r="AK189" i="1"/>
  <c r="AR189" i="1" s="1"/>
  <c r="AQ189" i="1"/>
  <c r="AK194" i="1"/>
  <c r="AR194" i="1" s="1"/>
  <c r="AQ194" i="1"/>
  <c r="AK197" i="1"/>
  <c r="AQ197" i="1"/>
  <c r="AQ200" i="1"/>
  <c r="AQ203" i="1"/>
  <c r="AQ206" i="1"/>
  <c r="AQ209" i="1"/>
  <c r="AQ212" i="1"/>
  <c r="AQ215" i="1"/>
  <c r="AQ218" i="1"/>
  <c r="AQ221" i="1"/>
  <c r="AQ224" i="1"/>
  <c r="AQ227" i="1"/>
  <c r="AQ231" i="1"/>
  <c r="AK198" i="1"/>
  <c r="AR198" i="1" s="1"/>
  <c r="AQ198" i="1"/>
  <c r="AK201" i="1"/>
  <c r="AR201" i="1" s="1"/>
  <c r="AQ201" i="1"/>
  <c r="AK204" i="1"/>
  <c r="AR204" i="1" s="1"/>
  <c r="AQ204" i="1"/>
  <c r="AK207" i="1"/>
  <c r="AR207" i="1" s="1"/>
  <c r="AQ207" i="1"/>
  <c r="AK210" i="1"/>
  <c r="AR210" i="1" s="1"/>
  <c r="AQ210" i="1"/>
  <c r="AK213" i="1"/>
  <c r="AR213" i="1" s="1"/>
  <c r="AQ213" i="1"/>
  <c r="AK216" i="1"/>
  <c r="AR216" i="1" s="1"/>
  <c r="AQ216" i="1"/>
  <c r="AK133" i="1"/>
  <c r="AR133" i="1" s="1"/>
  <c r="AQ133" i="1"/>
  <c r="AK147" i="1"/>
  <c r="AR147" i="1" s="1"/>
  <c r="AQ147" i="1"/>
  <c r="AK148" i="1"/>
  <c r="AR148" i="1" s="1"/>
  <c r="AQ148" i="1"/>
  <c r="AK157" i="1"/>
  <c r="AR157" i="1" s="1"/>
  <c r="AQ157" i="1"/>
  <c r="AK158" i="1"/>
  <c r="AR158" i="1" s="1"/>
  <c r="AQ158" i="1"/>
  <c r="AK164" i="1"/>
  <c r="AR164" i="1" s="1"/>
  <c r="AQ164" i="1"/>
  <c r="AK173" i="1"/>
  <c r="AR173" i="1" s="1"/>
  <c r="AQ173" i="1"/>
  <c r="AK219" i="1"/>
  <c r="AR219" i="1" s="1"/>
  <c r="AQ219" i="1"/>
  <c r="AK222" i="1"/>
  <c r="AR222" i="1" s="1"/>
  <c r="AQ222" i="1"/>
  <c r="AK225" i="1"/>
  <c r="AR225" i="1" s="1"/>
  <c r="AQ225" i="1"/>
  <c r="AK228" i="1"/>
  <c r="AR228" i="1" s="1"/>
  <c r="AQ228" i="1"/>
  <c r="AK229" i="1"/>
  <c r="AR229" i="1" s="1"/>
  <c r="AQ229" i="1"/>
  <c r="AK232" i="1"/>
  <c r="AR232" i="1" s="1"/>
  <c r="AQ232" i="1"/>
  <c r="AK233" i="1"/>
  <c r="AR233" i="1" s="1"/>
  <c r="AQ233" i="1"/>
  <c r="AK234" i="1"/>
  <c r="AR234" i="1" s="1"/>
  <c r="AQ234" i="1"/>
  <c r="AK36" i="1"/>
  <c r="AR36" i="1" s="1"/>
  <c r="AQ36" i="1"/>
  <c r="AK53" i="1"/>
  <c r="AR53" i="1" s="1"/>
  <c r="AQ53" i="1"/>
  <c r="AK64" i="1"/>
  <c r="AR64" i="1" s="1"/>
  <c r="AQ64" i="1"/>
  <c r="AK69" i="1"/>
  <c r="AR69" i="1" s="1"/>
  <c r="AQ69" i="1"/>
  <c r="AK77" i="1"/>
  <c r="AR77" i="1" s="1"/>
  <c r="AQ77" i="1"/>
  <c r="AK81" i="1"/>
  <c r="AR81" i="1" s="1"/>
  <c r="AQ81" i="1"/>
  <c r="AK86" i="1"/>
  <c r="AR86" i="1" s="1"/>
  <c r="AQ86" i="1"/>
  <c r="AK87" i="1"/>
  <c r="AR87" i="1" s="1"/>
  <c r="AQ87" i="1"/>
  <c r="AQ94" i="1"/>
  <c r="Z94" i="1"/>
  <c r="AK10" i="1" l="1"/>
  <c r="AK12" i="1" s="1"/>
  <c r="AK181" i="1"/>
  <c r="AR181" i="1" s="1"/>
  <c r="AR185" i="1" s="1"/>
  <c r="AK112" i="1"/>
  <c r="AR112" i="1" s="1"/>
  <c r="AR114" i="1" s="1"/>
  <c r="AK98" i="1"/>
  <c r="AR98" i="1" s="1"/>
  <c r="AR100" i="1" s="1"/>
  <c r="AK231" i="1"/>
  <c r="AK236" i="1" s="1"/>
  <c r="AK215" i="1"/>
  <c r="AK217" i="1" s="1"/>
  <c r="AK200" i="1"/>
  <c r="AK202" i="1" s="1"/>
  <c r="AK136" i="1"/>
  <c r="AR136" i="1" s="1"/>
  <c r="AR139" i="1" s="1"/>
  <c r="AK150" i="1"/>
  <c r="AK159" i="1" s="1"/>
  <c r="AK94" i="1"/>
  <c r="AR94" i="1" s="1"/>
  <c r="AR97" i="1" s="1"/>
  <c r="AK227" i="1"/>
  <c r="AK230" i="1" s="1"/>
  <c r="AK79" i="1"/>
  <c r="AR79" i="1" s="1"/>
  <c r="AR83" i="1" s="1"/>
  <c r="AK224" i="1"/>
  <c r="AR224" i="1" s="1"/>
  <c r="AR226" i="1" s="1"/>
  <c r="AK186" i="1"/>
  <c r="AR186" i="1" s="1"/>
  <c r="AR191" i="1" s="1"/>
  <c r="AK31" i="1"/>
  <c r="AR31" i="1" s="1"/>
  <c r="AR33" i="1" s="1"/>
  <c r="V98" i="1"/>
  <c r="V100" i="1" s="1"/>
  <c r="AK16" i="1"/>
  <c r="AR16" i="1" s="1"/>
  <c r="AR18" i="1" s="1"/>
  <c r="AK71" i="1"/>
  <c r="AK74" i="1" s="1"/>
  <c r="V55" i="1"/>
  <c r="V57" i="1" s="1"/>
  <c r="V19" i="1"/>
  <c r="AM19" i="1" s="1"/>
  <c r="V101" i="1"/>
  <c r="AM101" i="1" s="1"/>
  <c r="AM104" i="1" s="1"/>
  <c r="V224" i="1"/>
  <c r="AA224" i="1" s="1"/>
  <c r="V71" i="1"/>
  <c r="AC71" i="1" s="1"/>
  <c r="V192" i="1"/>
  <c r="AC192" i="1" s="1"/>
  <c r="V160" i="1"/>
  <c r="V165" i="1" s="1"/>
  <c r="V200" i="1"/>
  <c r="AM200" i="1" s="1"/>
  <c r="V41" i="1"/>
  <c r="AM41" i="1" s="1"/>
  <c r="AM43" i="1" s="1"/>
  <c r="V94" i="1"/>
  <c r="AB94" i="1" s="1"/>
  <c r="V221" i="1"/>
  <c r="V223" i="1" s="1"/>
  <c r="V10" i="1"/>
  <c r="AC10" i="1" s="1"/>
  <c r="V28" i="1"/>
  <c r="V30" i="1" s="1"/>
  <c r="V112" i="1"/>
  <c r="AM112" i="1" s="1"/>
  <c r="V215" i="1"/>
  <c r="AM215" i="1" s="1"/>
  <c r="AM217" i="1" s="1"/>
  <c r="V58" i="1"/>
  <c r="AM58" i="1" s="1"/>
  <c r="V16" i="1"/>
  <c r="AM16" i="1" s="1"/>
  <c r="AM18" i="1" s="1"/>
  <c r="V209" i="1"/>
  <c r="V211" i="1" s="1"/>
  <c r="AK75" i="1"/>
  <c r="AK78" i="1" s="1"/>
  <c r="AK34" i="1"/>
  <c r="AR34" i="1" s="1"/>
  <c r="AR37" i="1" s="1"/>
  <c r="V90" i="1"/>
  <c r="AM90" i="1" s="1"/>
  <c r="V44" i="1"/>
  <c r="AC44" i="1" s="1"/>
  <c r="AK212" i="1"/>
  <c r="AR212" i="1" s="1"/>
  <c r="AR214" i="1" s="1"/>
  <c r="AK58" i="1"/>
  <c r="AK61" i="1" s="1"/>
  <c r="V197" i="1"/>
  <c r="AM197" i="1" s="1"/>
  <c r="AM199" i="1" s="1"/>
  <c r="V122" i="1"/>
  <c r="AM122" i="1" s="1"/>
  <c r="AK221" i="1"/>
  <c r="AK223" i="1" s="1"/>
  <c r="AK101" i="1"/>
  <c r="AR101" i="1" s="1"/>
  <c r="AR104" i="1" s="1"/>
  <c r="AK90" i="1"/>
  <c r="AK93" i="1" s="1"/>
  <c r="AK25" i="1"/>
  <c r="AK27" i="1" s="1"/>
  <c r="AK13" i="1"/>
  <c r="AK15" i="1" s="1"/>
  <c r="AK175" i="1"/>
  <c r="AK180" i="1" s="1"/>
  <c r="AK7" i="1"/>
  <c r="AK9" i="1" s="1"/>
  <c r="V186" i="1"/>
  <c r="AM186" i="1" s="1"/>
  <c r="AK166" i="1"/>
  <c r="AK169" i="1" s="1"/>
  <c r="V48" i="1"/>
  <c r="AB48" i="1" s="1"/>
  <c r="AK44" i="1"/>
  <c r="AR44" i="1" s="1"/>
  <c r="AR47" i="1" s="1"/>
  <c r="V175" i="1"/>
  <c r="V180" i="1" s="1"/>
  <c r="AK218" i="1"/>
  <c r="AR218" i="1" s="1"/>
  <c r="AR220" i="1" s="1"/>
  <c r="V212" i="1"/>
  <c r="AM212" i="1" s="1"/>
  <c r="V119" i="1"/>
  <c r="V121" i="1" s="1"/>
  <c r="AK206" i="1"/>
  <c r="AK208" i="1" s="1"/>
  <c r="AK105" i="1"/>
  <c r="AK108" i="1" s="1"/>
  <c r="AK67" i="1"/>
  <c r="AK70" i="1" s="1"/>
  <c r="AK160" i="1"/>
  <c r="AK165" i="1" s="1"/>
  <c r="V206" i="1"/>
  <c r="AM206" i="1" s="1"/>
  <c r="V109" i="1"/>
  <c r="AM109" i="1" s="1"/>
  <c r="AM111" i="1" s="1"/>
  <c r="V84" i="1"/>
  <c r="AM84" i="1" s="1"/>
  <c r="V22" i="1"/>
  <c r="AM22" i="1" s="1"/>
  <c r="AM24" i="1" s="1"/>
  <c r="O237" i="1"/>
  <c r="AK126" i="1"/>
  <c r="AK129" i="1" s="1"/>
  <c r="V136" i="1"/>
  <c r="AM136" i="1" s="1"/>
  <c r="V105" i="1"/>
  <c r="AM105" i="1" s="1"/>
  <c r="V75" i="1"/>
  <c r="V78" i="1" s="1"/>
  <c r="V51" i="1"/>
  <c r="AM51" i="1" s="1"/>
  <c r="V130" i="1"/>
  <c r="AM130" i="1" s="1"/>
  <c r="V38" i="1"/>
  <c r="AM38" i="1" s="1"/>
  <c r="AM40" i="1" s="1"/>
  <c r="V150" i="1"/>
  <c r="AM150" i="1" s="1"/>
  <c r="AK130" i="1"/>
  <c r="AR130" i="1" s="1"/>
  <c r="AR135" i="1" s="1"/>
  <c r="AK119" i="1"/>
  <c r="AK121" i="1" s="1"/>
  <c r="AK48" i="1"/>
  <c r="AK50" i="1" s="1"/>
  <c r="AK19" i="1"/>
  <c r="AR19" i="1" s="1"/>
  <c r="AR21" i="1" s="1"/>
  <c r="V231" i="1"/>
  <c r="AM231" i="1" s="1"/>
  <c r="V79" i="1"/>
  <c r="AA79" i="1" s="1"/>
  <c r="V34" i="1"/>
  <c r="AA34" i="1" s="1"/>
  <c r="V140" i="1"/>
  <c r="AM140" i="1" s="1"/>
  <c r="AK203" i="1"/>
  <c r="AR203" i="1" s="1"/>
  <c r="AR205" i="1" s="1"/>
  <c r="V227" i="1"/>
  <c r="AM227" i="1" s="1"/>
  <c r="V31" i="1"/>
  <c r="V33" i="1" s="1"/>
  <c r="X237" i="1"/>
  <c r="V203" i="1"/>
  <c r="AA203" i="1" s="1"/>
  <c r="V115" i="1"/>
  <c r="AM115" i="1" s="1"/>
  <c r="V25" i="1"/>
  <c r="AM25" i="1" s="1"/>
  <c r="V7" i="1"/>
  <c r="V9" i="1" s="1"/>
  <c r="V170" i="1"/>
  <c r="V174" i="1" s="1"/>
  <c r="AE237" i="1"/>
  <c r="AK209" i="1"/>
  <c r="AK211" i="1" s="1"/>
  <c r="AK41" i="1"/>
  <c r="AK43" i="1" s="1"/>
  <c r="AK22" i="1"/>
  <c r="AR22" i="1" s="1"/>
  <c r="AR24" i="1" s="1"/>
  <c r="V166" i="1"/>
  <c r="AM166" i="1" s="1"/>
  <c r="S237" i="2"/>
  <c r="Z111" i="1"/>
  <c r="Z40" i="1"/>
  <c r="AQ236" i="1"/>
  <c r="Z236" i="1"/>
  <c r="AM172" i="1"/>
  <c r="AM189" i="1"/>
  <c r="AM163" i="1"/>
  <c r="AM87" i="1"/>
  <c r="AM52" i="1"/>
  <c r="AM14" i="1"/>
  <c r="AM69" i="1"/>
  <c r="AM85" i="1"/>
  <c r="AM190" i="1"/>
  <c r="AM201" i="1"/>
  <c r="AM220" i="1"/>
  <c r="Z89" i="1"/>
  <c r="Z61" i="1"/>
  <c r="Z21" i="1"/>
  <c r="AM228" i="1"/>
  <c r="AM213" i="1"/>
  <c r="AM76" i="1"/>
  <c r="AM123" i="1"/>
  <c r="AM65" i="1"/>
  <c r="AM127" i="1"/>
  <c r="AM35" i="1"/>
  <c r="AN220" i="1"/>
  <c r="AM20" i="1"/>
  <c r="AM21" i="1" s="1"/>
  <c r="AM173" i="1"/>
  <c r="AM146" i="1"/>
  <c r="AM142" i="1"/>
  <c r="AN121" i="1"/>
  <c r="AQ165" i="1"/>
  <c r="AK40" i="1"/>
  <c r="AQ185" i="1"/>
  <c r="AQ214" i="1"/>
  <c r="AQ208" i="1"/>
  <c r="AQ202" i="1"/>
  <c r="AQ61" i="1"/>
  <c r="Z159" i="1"/>
  <c r="AM64" i="1"/>
  <c r="Z217" i="1"/>
  <c r="Z97" i="1"/>
  <c r="AM106" i="1"/>
  <c r="AQ97" i="1"/>
  <c r="AN33" i="1"/>
  <c r="AN27" i="1"/>
  <c r="AN15" i="1"/>
  <c r="AM176" i="1"/>
  <c r="Z199" i="1"/>
  <c r="Z135" i="1"/>
  <c r="AN208" i="1"/>
  <c r="AQ89" i="1"/>
  <c r="AQ50" i="1"/>
  <c r="AQ43" i="1"/>
  <c r="AQ37" i="1"/>
  <c r="AQ30" i="1"/>
  <c r="AQ24" i="1"/>
  <c r="AQ18" i="1"/>
  <c r="AQ12" i="1"/>
  <c r="AN180" i="1"/>
  <c r="AK149" i="1"/>
  <c r="V70" i="1"/>
  <c r="Z214" i="1"/>
  <c r="Z129" i="1"/>
  <c r="Z108" i="1"/>
  <c r="Z83" i="1"/>
  <c r="Z57" i="1"/>
  <c r="Z37" i="1"/>
  <c r="Z18" i="1"/>
  <c r="Z149" i="1"/>
  <c r="AK54" i="1"/>
  <c r="AQ196" i="1"/>
  <c r="AQ230" i="1"/>
  <c r="AQ223" i="1"/>
  <c r="AQ135" i="1"/>
  <c r="AQ125" i="1"/>
  <c r="AQ118" i="1"/>
  <c r="AQ111" i="1"/>
  <c r="AQ104" i="1"/>
  <c r="AQ74" i="1"/>
  <c r="AQ66" i="1"/>
  <c r="AN50" i="1"/>
  <c r="AN37" i="1"/>
  <c r="AK196" i="1"/>
  <c r="AQ159" i="1"/>
  <c r="V220" i="1"/>
  <c r="V66" i="1"/>
  <c r="V185" i="1"/>
  <c r="Z230" i="1"/>
  <c r="Z211" i="1"/>
  <c r="Z125" i="1"/>
  <c r="Z104" i="1"/>
  <c r="Z78" i="1"/>
  <c r="Z54" i="1"/>
  <c r="Z33" i="1"/>
  <c r="Z15" i="1"/>
  <c r="Z191" i="1"/>
  <c r="AN230" i="1"/>
  <c r="AN223" i="1"/>
  <c r="AQ217" i="1"/>
  <c r="AQ211" i="1"/>
  <c r="AQ205" i="1"/>
  <c r="AQ199" i="1"/>
  <c r="AN118" i="1"/>
  <c r="AK89" i="1"/>
  <c r="AN66" i="1"/>
  <c r="AQ57" i="1"/>
  <c r="AK30" i="1"/>
  <c r="AQ191" i="1"/>
  <c r="AQ174" i="1"/>
  <c r="Z226" i="1"/>
  <c r="Z208" i="1"/>
  <c r="Z121" i="1"/>
  <c r="Z100" i="1"/>
  <c r="Z74" i="1"/>
  <c r="Z50" i="1"/>
  <c r="Z30" i="1"/>
  <c r="Z12" i="1"/>
  <c r="Z196" i="1"/>
  <c r="Z165" i="1"/>
  <c r="Z180" i="1"/>
  <c r="AQ78" i="1"/>
  <c r="AQ180" i="1"/>
  <c r="AN205" i="1"/>
  <c r="AK125" i="1"/>
  <c r="AK118" i="1"/>
  <c r="AK111" i="1"/>
  <c r="AQ100" i="1"/>
  <c r="AQ93" i="1"/>
  <c r="AQ83" i="1"/>
  <c r="AK57" i="1"/>
  <c r="AQ47" i="1"/>
  <c r="AQ40" i="1"/>
  <c r="AQ33" i="1"/>
  <c r="AQ27" i="1"/>
  <c r="AQ21" i="1"/>
  <c r="AQ15" i="1"/>
  <c r="AQ9" i="1"/>
  <c r="AK174" i="1"/>
  <c r="V129" i="1"/>
  <c r="Z223" i="1"/>
  <c r="Z205" i="1"/>
  <c r="Z118" i="1"/>
  <c r="Z70" i="1"/>
  <c r="Z47" i="1"/>
  <c r="Z27" i="1"/>
  <c r="Z9" i="1"/>
  <c r="Z174" i="1"/>
  <c r="AQ226" i="1"/>
  <c r="AQ220" i="1"/>
  <c r="AK199" i="1"/>
  <c r="AQ139" i="1"/>
  <c r="AQ129" i="1"/>
  <c r="AQ121" i="1"/>
  <c r="AQ114" i="1"/>
  <c r="AQ108" i="1"/>
  <c r="AQ70" i="1"/>
  <c r="AK66" i="1"/>
  <c r="AQ54" i="1"/>
  <c r="AN47" i="1"/>
  <c r="AN9" i="1"/>
  <c r="AQ169" i="1"/>
  <c r="AQ149" i="1"/>
  <c r="V15" i="1"/>
  <c r="Z220" i="1"/>
  <c r="Z202" i="1"/>
  <c r="Z139" i="1"/>
  <c r="Z114" i="1"/>
  <c r="Z93" i="1"/>
  <c r="Z66" i="1"/>
  <c r="Z43" i="1"/>
  <c r="Z24" i="1"/>
  <c r="Z185" i="1"/>
  <c r="Z169" i="1"/>
  <c r="AN215" i="1"/>
  <c r="AN217" i="1" s="1"/>
  <c r="AN58" i="1"/>
  <c r="AR140" i="1"/>
  <c r="AR149" i="1" s="1"/>
  <c r="AN231" i="1"/>
  <c r="AN236" i="1" s="1"/>
  <c r="AN212" i="1"/>
  <c r="AN214" i="1" s="1"/>
  <c r="AN126" i="1"/>
  <c r="AN105" i="1"/>
  <c r="AN79" i="1"/>
  <c r="AN55" i="1"/>
  <c r="AN57" i="1" s="1"/>
  <c r="AN16" i="1"/>
  <c r="AN18" i="1" s="1"/>
  <c r="AN140" i="1"/>
  <c r="AN149" i="1" s="1"/>
  <c r="AN109" i="1"/>
  <c r="AN111" i="1" s="1"/>
  <c r="AN19" i="1"/>
  <c r="AN150" i="1"/>
  <c r="AR197" i="1"/>
  <c r="AR199" i="1" s="1"/>
  <c r="AR28" i="1"/>
  <c r="AR30" i="1" s="1"/>
  <c r="AR192" i="1"/>
  <c r="AR196" i="1" s="1"/>
  <c r="AC218" i="1"/>
  <c r="AR109" i="1"/>
  <c r="AR111" i="1" s="1"/>
  <c r="AR62" i="1"/>
  <c r="AR66" i="1" s="1"/>
  <c r="AR55" i="1"/>
  <c r="AR57" i="1" s="1"/>
  <c r="AR10" i="1"/>
  <c r="AR12" i="1" s="1"/>
  <c r="AN130" i="1"/>
  <c r="AN38" i="1"/>
  <c r="AN94" i="1"/>
  <c r="AN97" i="1" s="1"/>
  <c r="AR170" i="1"/>
  <c r="AR174" i="1" s="1"/>
  <c r="AN170" i="1"/>
  <c r="AN174" i="1" s="1"/>
  <c r="AR84" i="1"/>
  <c r="AR89" i="1" s="1"/>
  <c r="AN197" i="1"/>
  <c r="AN199" i="1" s="1"/>
  <c r="AN84" i="1"/>
  <c r="AN89" i="1" s="1"/>
  <c r="AR122" i="1"/>
  <c r="AR125" i="1" s="1"/>
  <c r="AR115" i="1"/>
  <c r="AR118" i="1" s="1"/>
  <c r="AR51" i="1"/>
  <c r="AR54" i="1" s="1"/>
  <c r="AR38" i="1"/>
  <c r="AR40" i="1" s="1"/>
  <c r="AA137" i="1"/>
  <c r="AA113" i="1"/>
  <c r="AA63" i="1"/>
  <c r="AA88" i="1"/>
  <c r="AA131" i="1"/>
  <c r="AA95" i="1"/>
  <c r="AA67" i="1"/>
  <c r="AA182" i="1"/>
  <c r="AA187" i="1"/>
  <c r="AM145" i="1"/>
  <c r="AM153" i="1"/>
  <c r="AM207" i="1"/>
  <c r="AM113" i="1"/>
  <c r="AM88" i="1"/>
  <c r="AM182" i="1"/>
  <c r="AM185" i="1" s="1"/>
  <c r="AA229" i="1"/>
  <c r="AA216" i="1"/>
  <c r="AA198" i="1"/>
  <c r="AM81" i="1"/>
  <c r="AM131" i="1"/>
  <c r="AM233" i="1"/>
  <c r="AM147" i="1"/>
  <c r="AM95" i="1"/>
  <c r="AM67" i="1"/>
  <c r="AM63" i="1"/>
  <c r="AA158" i="1"/>
  <c r="AM77" i="1"/>
  <c r="AM137" i="1"/>
  <c r="AM187" i="1"/>
  <c r="AC128" i="1"/>
  <c r="AP128" i="1" s="1"/>
  <c r="AC85" i="1"/>
  <c r="AP85" i="1" s="1"/>
  <c r="AA176" i="1"/>
  <c r="AC142" i="1"/>
  <c r="AP142" i="1" s="1"/>
  <c r="AC92" i="1"/>
  <c r="AP92" i="1" s="1"/>
  <c r="AA77" i="1"/>
  <c r="AA59" i="1"/>
  <c r="AA65" i="1"/>
  <c r="AA146" i="1"/>
  <c r="AB182" i="1"/>
  <c r="AO182" i="1" s="1"/>
  <c r="AB138" i="1"/>
  <c r="AO138" i="1" s="1"/>
  <c r="AB233" i="1"/>
  <c r="AO233" i="1" s="1"/>
  <c r="AC201" i="1"/>
  <c r="AP201" i="1" s="1"/>
  <c r="AC172" i="1"/>
  <c r="AP172" i="1" s="1"/>
  <c r="AB95" i="1"/>
  <c r="AO95" i="1" s="1"/>
  <c r="AB137" i="1"/>
  <c r="AO137" i="1" s="1"/>
  <c r="AA35" i="1"/>
  <c r="AB88" i="1"/>
  <c r="AO88" i="1" s="1"/>
  <c r="AA134" i="1"/>
  <c r="AC107" i="1"/>
  <c r="AP107" i="1" s="1"/>
  <c r="AA232" i="1"/>
  <c r="AB36" i="1"/>
  <c r="AO36" i="1" s="1"/>
  <c r="AC173" i="1"/>
  <c r="AP173" i="1" s="1"/>
  <c r="AB147" i="1"/>
  <c r="AO147" i="1" s="1"/>
  <c r="AB218" i="1"/>
  <c r="AA153" i="1"/>
  <c r="AN90" i="1"/>
  <c r="AN93" i="1" s="1"/>
  <c r="AA107" i="1"/>
  <c r="AN107" i="1"/>
  <c r="AA132" i="1"/>
  <c r="AN132" i="1"/>
  <c r="AM117" i="1"/>
  <c r="AA117" i="1"/>
  <c r="AB117" i="1"/>
  <c r="AO117" i="1" s="1"/>
  <c r="AA81" i="1"/>
  <c r="AB81" i="1"/>
  <c r="AO81" i="1" s="1"/>
  <c r="AA234" i="1"/>
  <c r="AB234" i="1"/>
  <c r="AO234" i="1" s="1"/>
  <c r="AC234" i="1"/>
  <c r="AP234" i="1" s="1"/>
  <c r="AC222" i="1"/>
  <c r="AP222" i="1" s="1"/>
  <c r="AA222" i="1"/>
  <c r="AB222" i="1"/>
  <c r="AO222" i="1" s="1"/>
  <c r="AA148" i="1"/>
  <c r="AB148" i="1"/>
  <c r="AO148" i="1" s="1"/>
  <c r="AC148" i="1"/>
  <c r="AP148" i="1" s="1"/>
  <c r="AC207" i="1"/>
  <c r="AP207" i="1" s="1"/>
  <c r="AA207" i="1"/>
  <c r="AB183" i="1"/>
  <c r="AO183" i="1" s="1"/>
  <c r="AC183" i="1"/>
  <c r="AP183" i="1" s="1"/>
  <c r="AA183" i="1"/>
  <c r="AA144" i="1"/>
  <c r="AB144" i="1"/>
  <c r="AO144" i="1" s="1"/>
  <c r="AC144" i="1"/>
  <c r="AP144" i="1" s="1"/>
  <c r="AA116" i="1"/>
  <c r="AM116" i="1"/>
  <c r="AB116" i="1"/>
  <c r="AO116" i="1" s="1"/>
  <c r="AC116" i="1"/>
  <c r="AP116" i="1" s="1"/>
  <c r="AB96" i="1"/>
  <c r="AO96" i="1" s="1"/>
  <c r="AC96" i="1"/>
  <c r="AP96" i="1" s="1"/>
  <c r="AM96" i="1"/>
  <c r="AA96" i="1"/>
  <c r="AA68" i="1"/>
  <c r="AB68" i="1"/>
  <c r="AO68" i="1" s="1"/>
  <c r="AC68" i="1"/>
  <c r="AP68" i="1" s="1"/>
  <c r="AM68" i="1"/>
  <c r="AA45" i="1"/>
  <c r="AC45" i="1"/>
  <c r="AP45" i="1" s="1"/>
  <c r="AM45" i="1"/>
  <c r="AB26" i="1"/>
  <c r="AO26" i="1" s="1"/>
  <c r="AC26" i="1"/>
  <c r="AP26" i="1" s="1"/>
  <c r="AA26" i="1"/>
  <c r="AM26" i="1"/>
  <c r="AA8" i="1"/>
  <c r="AB8" i="1"/>
  <c r="AO8" i="1" s="1"/>
  <c r="AC8" i="1"/>
  <c r="AP8" i="1" s="1"/>
  <c r="AM8" i="1"/>
  <c r="AA46" i="1"/>
  <c r="AM46" i="1"/>
  <c r="AB46" i="1"/>
  <c r="AO46" i="1" s="1"/>
  <c r="AC46" i="1"/>
  <c r="AP46" i="1" s="1"/>
  <c r="AB184" i="1"/>
  <c r="AO184" i="1" s="1"/>
  <c r="AC184" i="1"/>
  <c r="AP184" i="1" s="1"/>
  <c r="AA184" i="1"/>
  <c r="AA188" i="1"/>
  <c r="AB188" i="1"/>
  <c r="AO188" i="1" s="1"/>
  <c r="AC188" i="1"/>
  <c r="AP188" i="1" s="1"/>
  <c r="AM188" i="1"/>
  <c r="AC117" i="1"/>
  <c r="AP117" i="1" s="1"/>
  <c r="AB219" i="1"/>
  <c r="AO219" i="1" s="1"/>
  <c r="AC219" i="1"/>
  <c r="AP219" i="1" s="1"/>
  <c r="AB204" i="1"/>
  <c r="AO204" i="1" s="1"/>
  <c r="AC204" i="1"/>
  <c r="AP204" i="1" s="1"/>
  <c r="AA178" i="1"/>
  <c r="AB178" i="1"/>
  <c r="AO178" i="1" s="1"/>
  <c r="AC178" i="1"/>
  <c r="AP178" i="1" s="1"/>
  <c r="AB113" i="1"/>
  <c r="AO113" i="1" s="1"/>
  <c r="AC113" i="1"/>
  <c r="AP113" i="1" s="1"/>
  <c r="AA91" i="1"/>
  <c r="AB91" i="1"/>
  <c r="AO91" i="1" s="1"/>
  <c r="AC91" i="1"/>
  <c r="AP91" i="1" s="1"/>
  <c r="AB42" i="1"/>
  <c r="AO42" i="1" s="1"/>
  <c r="AC42" i="1"/>
  <c r="AP42" i="1" s="1"/>
  <c r="AA23" i="1"/>
  <c r="AB23" i="1"/>
  <c r="AO23" i="1" s="1"/>
  <c r="AC23" i="1"/>
  <c r="AP23" i="1" s="1"/>
  <c r="AB131" i="1"/>
  <c r="AO131" i="1" s="1"/>
  <c r="AC131" i="1"/>
  <c r="AP131" i="1" s="1"/>
  <c r="AB67" i="1"/>
  <c r="AC67" i="1"/>
  <c r="AA179" i="1"/>
  <c r="AB179" i="1"/>
  <c r="AO179" i="1" s="1"/>
  <c r="AC179" i="1"/>
  <c r="AP179" i="1" s="1"/>
  <c r="AB187" i="1"/>
  <c r="AO187" i="1" s="1"/>
  <c r="AC187" i="1"/>
  <c r="AP187" i="1" s="1"/>
  <c r="AM152" i="1"/>
  <c r="AA152" i="1"/>
  <c r="AB152" i="1"/>
  <c r="AO152" i="1" s="1"/>
  <c r="AC152" i="1"/>
  <c r="AP152" i="1" s="1"/>
  <c r="AA138" i="1"/>
  <c r="AB128" i="1"/>
  <c r="AO128" i="1" s="1"/>
  <c r="AC103" i="1"/>
  <c r="AP103" i="1" s="1"/>
  <c r="AC87" i="1"/>
  <c r="AP87" i="1" s="1"/>
  <c r="AB64" i="1"/>
  <c r="AO64" i="1" s="1"/>
  <c r="AA36" i="1"/>
  <c r="AC229" i="1"/>
  <c r="AP229" i="1" s="1"/>
  <c r="AA147" i="1"/>
  <c r="AB213" i="1"/>
  <c r="AO213" i="1" s="1"/>
  <c r="AA218" i="1"/>
  <c r="AC189" i="1"/>
  <c r="AP189" i="1" s="1"/>
  <c r="AA154" i="1"/>
  <c r="AB106" i="1"/>
  <c r="AO106" i="1" s="1"/>
  <c r="AC63" i="1"/>
  <c r="AP63" i="1" s="1"/>
  <c r="AB52" i="1"/>
  <c r="AO52" i="1" s="1"/>
  <c r="AM92" i="1"/>
  <c r="AB232" i="1"/>
  <c r="AO232" i="1" s="1"/>
  <c r="AC232" i="1"/>
  <c r="AP232" i="1" s="1"/>
  <c r="AB133" i="1"/>
  <c r="AO133" i="1" s="1"/>
  <c r="AC133" i="1"/>
  <c r="AP133" i="1" s="1"/>
  <c r="AB132" i="1"/>
  <c r="AO132" i="1" s="1"/>
  <c r="AC132" i="1"/>
  <c r="AP132" i="1" s="1"/>
  <c r="AB110" i="1"/>
  <c r="AO110" i="1" s="1"/>
  <c r="AC110" i="1"/>
  <c r="AP110" i="1" s="1"/>
  <c r="AB59" i="1"/>
  <c r="AO59" i="1" s="1"/>
  <c r="AC59" i="1"/>
  <c r="AP59" i="1" s="1"/>
  <c r="AB39" i="1"/>
  <c r="AO39" i="1" s="1"/>
  <c r="AC39" i="1"/>
  <c r="AP39" i="1" s="1"/>
  <c r="AB82" i="1"/>
  <c r="AO82" i="1" s="1"/>
  <c r="AC82" i="1"/>
  <c r="AP82" i="1" s="1"/>
  <c r="AB62" i="1"/>
  <c r="AC62" i="1"/>
  <c r="AB156" i="1"/>
  <c r="AO156" i="1" s="1"/>
  <c r="AC156" i="1"/>
  <c r="AP156" i="1" s="1"/>
  <c r="AB177" i="1"/>
  <c r="AO177" i="1" s="1"/>
  <c r="AC177" i="1"/>
  <c r="AP177" i="1" s="1"/>
  <c r="AB181" i="1"/>
  <c r="AC181" i="1"/>
  <c r="AC134" i="1"/>
  <c r="AP134" i="1" s="1"/>
  <c r="AA128" i="1"/>
  <c r="AN128" i="1"/>
  <c r="AB103" i="1"/>
  <c r="AO103" i="1" s="1"/>
  <c r="AA64" i="1"/>
  <c r="AB229" i="1"/>
  <c r="AO229" i="1" s="1"/>
  <c r="AA173" i="1"/>
  <c r="AA157" i="1"/>
  <c r="AA213" i="1"/>
  <c r="AA106" i="1"/>
  <c r="AB63" i="1"/>
  <c r="AO63" i="1" s="1"/>
  <c r="AA52" i="1"/>
  <c r="AA42" i="1"/>
  <c r="AC20" i="1"/>
  <c r="AP20" i="1" s="1"/>
  <c r="AC163" i="1"/>
  <c r="AP163" i="1" s="1"/>
  <c r="AA177" i="1"/>
  <c r="AA164" i="1"/>
  <c r="AB164" i="1"/>
  <c r="AO164" i="1" s="1"/>
  <c r="AC164" i="1"/>
  <c r="AP164" i="1" s="1"/>
  <c r="AB198" i="1"/>
  <c r="AO198" i="1" s="1"/>
  <c r="AC198" i="1"/>
  <c r="AP198" i="1" s="1"/>
  <c r="AA168" i="1"/>
  <c r="AB168" i="1"/>
  <c r="AO168" i="1" s="1"/>
  <c r="AC168" i="1"/>
  <c r="AP168" i="1" s="1"/>
  <c r="AA127" i="1"/>
  <c r="AB127" i="1"/>
  <c r="AO127" i="1" s="1"/>
  <c r="AA80" i="1"/>
  <c r="AB80" i="1"/>
  <c r="AO80" i="1" s="1"/>
  <c r="AC80" i="1"/>
  <c r="AP80" i="1" s="1"/>
  <c r="AA56" i="1"/>
  <c r="AB56" i="1"/>
  <c r="AO56" i="1" s="1"/>
  <c r="AA17" i="1"/>
  <c r="AB17" i="1"/>
  <c r="AO17" i="1" s="1"/>
  <c r="AC17" i="1"/>
  <c r="AP17" i="1" s="1"/>
  <c r="AA73" i="1"/>
  <c r="AB73" i="1"/>
  <c r="AO73" i="1" s="1"/>
  <c r="AA155" i="1"/>
  <c r="AB155" i="1"/>
  <c r="AO155" i="1" s="1"/>
  <c r="AC155" i="1"/>
  <c r="AP155" i="1" s="1"/>
  <c r="AA161" i="1"/>
  <c r="AB161" i="1"/>
  <c r="AO161" i="1" s="1"/>
  <c r="AA151" i="1"/>
  <c r="AB151" i="1"/>
  <c r="AO151" i="1" s="1"/>
  <c r="AC151" i="1"/>
  <c r="AP151" i="1" s="1"/>
  <c r="AB134" i="1"/>
  <c r="AO134" i="1" s="1"/>
  <c r="AC124" i="1"/>
  <c r="AP124" i="1" s="1"/>
  <c r="AA103" i="1"/>
  <c r="AN103" i="1"/>
  <c r="AA87" i="1"/>
  <c r="AB77" i="1"/>
  <c r="AO77" i="1" s="1"/>
  <c r="AA133" i="1"/>
  <c r="AA204" i="1"/>
  <c r="AC137" i="1"/>
  <c r="AP137" i="1" s="1"/>
  <c r="AB123" i="1"/>
  <c r="AO123" i="1" s="1"/>
  <c r="AC73" i="1"/>
  <c r="AP73" i="1" s="1"/>
  <c r="AC95" i="1"/>
  <c r="AP95" i="1" s="1"/>
  <c r="AC190" i="1"/>
  <c r="AP190" i="1" s="1"/>
  <c r="AC161" i="1"/>
  <c r="AP161" i="1" s="1"/>
  <c r="AB176" i="1"/>
  <c r="AO176" i="1" s="1"/>
  <c r="AN138" i="1"/>
  <c r="AB53" i="1"/>
  <c r="AO53" i="1" s="1"/>
  <c r="AC53" i="1"/>
  <c r="AP53" i="1" s="1"/>
  <c r="AA194" i="1"/>
  <c r="AB194" i="1"/>
  <c r="AO194" i="1" s="1"/>
  <c r="AC194" i="1"/>
  <c r="AP194" i="1" s="1"/>
  <c r="AA162" i="1"/>
  <c r="AB162" i="1"/>
  <c r="AO162" i="1" s="1"/>
  <c r="AA102" i="1"/>
  <c r="AB102" i="1"/>
  <c r="AO102" i="1" s="1"/>
  <c r="AC102" i="1"/>
  <c r="AP102" i="1" s="1"/>
  <c r="AA76" i="1"/>
  <c r="AB76" i="1"/>
  <c r="AO76" i="1" s="1"/>
  <c r="AA32" i="1"/>
  <c r="AB32" i="1"/>
  <c r="AO32" i="1" s="1"/>
  <c r="AC32" i="1"/>
  <c r="AP32" i="1" s="1"/>
  <c r="AA14" i="1"/>
  <c r="AB14" i="1"/>
  <c r="AO14" i="1" s="1"/>
  <c r="AA126" i="1"/>
  <c r="AB126" i="1"/>
  <c r="AC126" i="1"/>
  <c r="AA195" i="1"/>
  <c r="AB195" i="1"/>
  <c r="AO195" i="1" s="1"/>
  <c r="AC195" i="1"/>
  <c r="AP195" i="1" s="1"/>
  <c r="AA145" i="1"/>
  <c r="AB145" i="1"/>
  <c r="AO145" i="1" s="1"/>
  <c r="AA171" i="1"/>
  <c r="AB171" i="1"/>
  <c r="AO171" i="1" s="1"/>
  <c r="AC171" i="1"/>
  <c r="AP171" i="1" s="1"/>
  <c r="AA141" i="1"/>
  <c r="AB141" i="1"/>
  <c r="AO141" i="1" s="1"/>
  <c r="AB124" i="1"/>
  <c r="AO124" i="1" s="1"/>
  <c r="AB228" i="1"/>
  <c r="AO228" i="1" s="1"/>
  <c r="AC158" i="1"/>
  <c r="AP158" i="1" s="1"/>
  <c r="AC216" i="1"/>
  <c r="AP216" i="1" s="1"/>
  <c r="AC162" i="1"/>
  <c r="AP162" i="1" s="1"/>
  <c r="AA123" i="1"/>
  <c r="AC141" i="1"/>
  <c r="AP141" i="1" s="1"/>
  <c r="AM86" i="1"/>
  <c r="AC86" i="1"/>
  <c r="AP86" i="1" s="1"/>
  <c r="AM225" i="1"/>
  <c r="AB225" i="1"/>
  <c r="AO225" i="1" s="1"/>
  <c r="AM157" i="1"/>
  <c r="AC157" i="1"/>
  <c r="AP157" i="1" s="1"/>
  <c r="AM210" i="1"/>
  <c r="AB210" i="1"/>
  <c r="AO210" i="1" s="1"/>
  <c r="AC210" i="1"/>
  <c r="AP210" i="1" s="1"/>
  <c r="AM154" i="1"/>
  <c r="AC154" i="1"/>
  <c r="AP154" i="1" s="1"/>
  <c r="AM120" i="1"/>
  <c r="AB120" i="1"/>
  <c r="AO120" i="1" s="1"/>
  <c r="AC120" i="1"/>
  <c r="AP120" i="1" s="1"/>
  <c r="AM99" i="1"/>
  <c r="AB99" i="1"/>
  <c r="AO99" i="1" s="1"/>
  <c r="AM72" i="1"/>
  <c r="AC72" i="1"/>
  <c r="AP72" i="1" s="1"/>
  <c r="AM49" i="1"/>
  <c r="AB49" i="1"/>
  <c r="AO49" i="1" s="1"/>
  <c r="AC49" i="1"/>
  <c r="AP49" i="1" s="1"/>
  <c r="AM29" i="1"/>
  <c r="AB29" i="1"/>
  <c r="AO29" i="1" s="1"/>
  <c r="AM11" i="1"/>
  <c r="AC11" i="1"/>
  <c r="AP11" i="1" s="1"/>
  <c r="AM60" i="1"/>
  <c r="AB60" i="1"/>
  <c r="AO60" i="1" s="1"/>
  <c r="AC60" i="1"/>
  <c r="AP60" i="1" s="1"/>
  <c r="AM13" i="1"/>
  <c r="AB13" i="1"/>
  <c r="AC13" i="1"/>
  <c r="AC15" i="1" s="1"/>
  <c r="AM193" i="1"/>
  <c r="AC193" i="1"/>
  <c r="AP193" i="1" s="1"/>
  <c r="AM143" i="1"/>
  <c r="AB143" i="1"/>
  <c r="AO143" i="1" s="1"/>
  <c r="AC143" i="1"/>
  <c r="AP143" i="1" s="1"/>
  <c r="AM167" i="1"/>
  <c r="AB167" i="1"/>
  <c r="AO167" i="1" s="1"/>
  <c r="AC138" i="1"/>
  <c r="AP138" i="1" s="1"/>
  <c r="AA124" i="1"/>
  <c r="AB107" i="1"/>
  <c r="AO107" i="1" s="1"/>
  <c r="AA92" i="1"/>
  <c r="AA86" i="1"/>
  <c r="AC69" i="1"/>
  <c r="AP69" i="1" s="1"/>
  <c r="AC36" i="1"/>
  <c r="AP36" i="1" s="1"/>
  <c r="AA228" i="1"/>
  <c r="AB158" i="1"/>
  <c r="AO158" i="1" s="1"/>
  <c r="AB216" i="1"/>
  <c r="AO216" i="1" s="1"/>
  <c r="AC99" i="1"/>
  <c r="AP99" i="1" s="1"/>
  <c r="AA72" i="1"/>
  <c r="AC56" i="1"/>
  <c r="AP56" i="1" s="1"/>
  <c r="AB35" i="1"/>
  <c r="AO35" i="1" s="1"/>
  <c r="AC88" i="1"/>
  <c r="AP88" i="1" s="1"/>
  <c r="AB65" i="1"/>
  <c r="AO65" i="1" s="1"/>
  <c r="AB146" i="1"/>
  <c r="AO146" i="1" s="1"/>
  <c r="AC182" i="1"/>
  <c r="AP182" i="1" s="1"/>
  <c r="AB153" i="1"/>
  <c r="AO153" i="1" s="1"/>
  <c r="AA233" i="1"/>
  <c r="AA201" i="1"/>
  <c r="AA172" i="1"/>
  <c r="AA85" i="1"/>
  <c r="AA142" i="1"/>
  <c r="AA69" i="1"/>
  <c r="AA225" i="1"/>
  <c r="AA189" i="1"/>
  <c r="AA99" i="1"/>
  <c r="AA29" i="1"/>
  <c r="AA53" i="1"/>
  <c r="AA219" i="1"/>
  <c r="AA210" i="1"/>
  <c r="AA110" i="1"/>
  <c r="AA39" i="1"/>
  <c r="AA62" i="1"/>
  <c r="AA120" i="1"/>
  <c r="AA49" i="1"/>
  <c r="AA13" i="1"/>
  <c r="AA143" i="1"/>
  <c r="AN69" i="1"/>
  <c r="AN70" i="1" s="1"/>
  <c r="AN200" i="1"/>
  <c r="AN202" i="1" s="1"/>
  <c r="AN99" i="1"/>
  <c r="AN100" i="1" s="1"/>
  <c r="AN72" i="1"/>
  <c r="AN74" i="1" s="1"/>
  <c r="AN39" i="1"/>
  <c r="AN51" i="1"/>
  <c r="AN54" i="1" s="1"/>
  <c r="AA60" i="1"/>
  <c r="AN60" i="1"/>
  <c r="AN75" i="1"/>
  <c r="AN78" i="1" s="1"/>
  <c r="AN136" i="1"/>
  <c r="AA156" i="1"/>
  <c r="AN156" i="1"/>
  <c r="AN181" i="1"/>
  <c r="AN185" i="1" s="1"/>
  <c r="AA181" i="1"/>
  <c r="AN210" i="1"/>
  <c r="AN211" i="1" s="1"/>
  <c r="AN189" i="1"/>
  <c r="AN29" i="1"/>
  <c r="AN82" i="1"/>
  <c r="AA82" i="1"/>
  <c r="AN22" i="1"/>
  <c r="AN24" i="1" s="1"/>
  <c r="AN166" i="1"/>
  <c r="AN122" i="1"/>
  <c r="AN125" i="1" s="1"/>
  <c r="AA11" i="1"/>
  <c r="AN11" i="1"/>
  <c r="AN12" i="1" s="1"/>
  <c r="AN101" i="1"/>
  <c r="AN193" i="1"/>
  <c r="AN196" i="1" s="1"/>
  <c r="AA193" i="1"/>
  <c r="AN186" i="1"/>
  <c r="AN190" i="1"/>
  <c r="AA190" i="1"/>
  <c r="AA167" i="1"/>
  <c r="AN167" i="1"/>
  <c r="AN225" i="1"/>
  <c r="AN226" i="1" s="1"/>
  <c r="AN20" i="1"/>
  <c r="AA20" i="1"/>
  <c r="AN112" i="1"/>
  <c r="AN114" i="1" s="1"/>
  <c r="AN41" i="1"/>
  <c r="AN43" i="1" s="1"/>
  <c r="AA163" i="1"/>
  <c r="AN163" i="1"/>
  <c r="AN165" i="1" s="1"/>
  <c r="AK185" i="1" l="1"/>
  <c r="AK139" i="1"/>
  <c r="AK97" i="1"/>
  <c r="AR200" i="1"/>
  <c r="AR202" i="1" s="1"/>
  <c r="AR215" i="1"/>
  <c r="AR217" i="1" s="1"/>
  <c r="AR231" i="1"/>
  <c r="AR236" i="1" s="1"/>
  <c r="AR150" i="1"/>
  <c r="AR159" i="1" s="1"/>
  <c r="AK114" i="1"/>
  <c r="AK100" i="1"/>
  <c r="AA186" i="1"/>
  <c r="AK33" i="1"/>
  <c r="AC98" i="1"/>
  <c r="AP98" i="1" s="1"/>
  <c r="AP100" i="1" s="1"/>
  <c r="AR227" i="1"/>
  <c r="AR230" i="1" s="1"/>
  <c r="AK83" i="1"/>
  <c r="AK226" i="1"/>
  <c r="AK191" i="1"/>
  <c r="AR71" i="1"/>
  <c r="AR74" i="1" s="1"/>
  <c r="AA98" i="1"/>
  <c r="AA100" i="1" s="1"/>
  <c r="AB98" i="1"/>
  <c r="AB100" i="1" s="1"/>
  <c r="AB28" i="1"/>
  <c r="AB30" i="1" s="1"/>
  <c r="AA55" i="1"/>
  <c r="AA57" i="1" s="1"/>
  <c r="AA160" i="1"/>
  <c r="AA165" i="1" s="1"/>
  <c r="AM55" i="1"/>
  <c r="AM57" i="1" s="1"/>
  <c r="AM98" i="1"/>
  <c r="AM100" i="1" s="1"/>
  <c r="AC203" i="1"/>
  <c r="AP203" i="1" s="1"/>
  <c r="AP205" i="1" s="1"/>
  <c r="AK18" i="1"/>
  <c r="AA221" i="1"/>
  <c r="AA223" i="1" s="1"/>
  <c r="AA10" i="1"/>
  <c r="AA12" i="1" s="1"/>
  <c r="AA112" i="1"/>
  <c r="AA114" i="1" s="1"/>
  <c r="AC19" i="1"/>
  <c r="AC21" i="1" s="1"/>
  <c r="AC170" i="1"/>
  <c r="AC174" i="1" s="1"/>
  <c r="AB19" i="1"/>
  <c r="AB21" i="1" s="1"/>
  <c r="V21" i="1"/>
  <c r="AB200" i="1"/>
  <c r="AB202" i="1" s="1"/>
  <c r="AC122" i="1"/>
  <c r="AP122" i="1" s="1"/>
  <c r="AP125" i="1" s="1"/>
  <c r="AM202" i="1"/>
  <c r="AC112" i="1"/>
  <c r="AC114" i="1" s="1"/>
  <c r="V202" i="1"/>
  <c r="AC55" i="1"/>
  <c r="AC57" i="1" s="1"/>
  <c r="AM28" i="1"/>
  <c r="AM30" i="1" s="1"/>
  <c r="AB55" i="1"/>
  <c r="AO55" i="1" s="1"/>
  <c r="AO57" i="1" s="1"/>
  <c r="AC28" i="1"/>
  <c r="AC30" i="1" s="1"/>
  <c r="AM139" i="1"/>
  <c r="AA197" i="1"/>
  <c r="AA199" i="1" s="1"/>
  <c r="AC129" i="1"/>
  <c r="AC160" i="1"/>
  <c r="AC165" i="1" s="1"/>
  <c r="AA94" i="1"/>
  <c r="AA97" i="1" s="1"/>
  <c r="AM160" i="1"/>
  <c r="AM165" i="1" s="1"/>
  <c r="AB150" i="1"/>
  <c r="AB159" i="1" s="1"/>
  <c r="AC206" i="1"/>
  <c r="AC208" i="1" s="1"/>
  <c r="AB160" i="1"/>
  <c r="AB165" i="1" s="1"/>
  <c r="AA28" i="1"/>
  <c r="AA30" i="1" s="1"/>
  <c r="AB112" i="1"/>
  <c r="AB114" i="1" s="1"/>
  <c r="V47" i="1"/>
  <c r="AK104" i="1"/>
  <c r="AM224" i="1"/>
  <c r="AM226" i="1" s="1"/>
  <c r="AB44" i="1"/>
  <c r="AO44" i="1" s="1"/>
  <c r="AO47" i="1" s="1"/>
  <c r="AM94" i="1"/>
  <c r="AM97" i="1" s="1"/>
  <c r="AB206" i="1"/>
  <c r="AB208" i="1" s="1"/>
  <c r="AC186" i="1"/>
  <c r="AC191" i="1" s="1"/>
  <c r="V191" i="1"/>
  <c r="V83" i="1"/>
  <c r="AM61" i="1"/>
  <c r="AB215" i="1"/>
  <c r="AO215" i="1" s="1"/>
  <c r="AO217" i="1" s="1"/>
  <c r="AA206" i="1"/>
  <c r="AA208" i="1" s="1"/>
  <c r="AA212" i="1"/>
  <c r="AA214" i="1" s="1"/>
  <c r="AM79" i="1"/>
  <c r="AM83" i="1" s="1"/>
  <c r="AC79" i="1"/>
  <c r="AP79" i="1" s="1"/>
  <c r="AP83" i="1" s="1"/>
  <c r="V97" i="1"/>
  <c r="V139" i="1"/>
  <c r="AM214" i="1"/>
  <c r="V226" i="1"/>
  <c r="AC221" i="1"/>
  <c r="AC223" i="1" s="1"/>
  <c r="AC136" i="1"/>
  <c r="AC139" i="1" s="1"/>
  <c r="AB58" i="1"/>
  <c r="AO58" i="1" s="1"/>
  <c r="AO61" i="1" s="1"/>
  <c r="AC224" i="1"/>
  <c r="AC226" i="1" s="1"/>
  <c r="AB212" i="1"/>
  <c r="AO212" i="1" s="1"/>
  <c r="AO214" i="1" s="1"/>
  <c r="V208" i="1"/>
  <c r="V214" i="1"/>
  <c r="V61" i="1"/>
  <c r="AA150" i="1"/>
  <c r="AA159" i="1" s="1"/>
  <c r="AA44" i="1"/>
  <c r="AA47" i="1" s="1"/>
  <c r="V159" i="1"/>
  <c r="AC212" i="1"/>
  <c r="AC214" i="1" s="1"/>
  <c r="AB79" i="1"/>
  <c r="AB83" i="1" s="1"/>
  <c r="AA58" i="1"/>
  <c r="AA61" i="1" s="1"/>
  <c r="AB136" i="1"/>
  <c r="AO136" i="1" s="1"/>
  <c r="AO139" i="1" s="1"/>
  <c r="AB71" i="1"/>
  <c r="AO71" i="1" s="1"/>
  <c r="AO74" i="1" s="1"/>
  <c r="AB224" i="1"/>
  <c r="AB226" i="1" s="1"/>
  <c r="AC94" i="1"/>
  <c r="AP94" i="1" s="1"/>
  <c r="AP97" i="1" s="1"/>
  <c r="AM221" i="1"/>
  <c r="AM223" i="1" s="1"/>
  <c r="AC150" i="1"/>
  <c r="AP150" i="1" s="1"/>
  <c r="AP159" i="1" s="1"/>
  <c r="AM44" i="1"/>
  <c r="AM47" i="1" s="1"/>
  <c r="AA136" i="1"/>
  <c r="AA139" i="1" s="1"/>
  <c r="AB186" i="1"/>
  <c r="AB191" i="1" s="1"/>
  <c r="AC58" i="1"/>
  <c r="AP58" i="1" s="1"/>
  <c r="AP61" i="1" s="1"/>
  <c r="AM31" i="1"/>
  <c r="AM33" i="1" s="1"/>
  <c r="AC38" i="1"/>
  <c r="AP38" i="1" s="1"/>
  <c r="AP40" i="1" s="1"/>
  <c r="AA16" i="1"/>
  <c r="AA18" i="1" s="1"/>
  <c r="AB221" i="1"/>
  <c r="AB223" i="1" s="1"/>
  <c r="AB10" i="1"/>
  <c r="AB12" i="1" s="1"/>
  <c r="V205" i="1"/>
  <c r="V74" i="1"/>
  <c r="AL36" i="1"/>
  <c r="AB192" i="1"/>
  <c r="AB196" i="1" s="1"/>
  <c r="AM10" i="1"/>
  <c r="AM12" i="1" s="1"/>
  <c r="AM71" i="1"/>
  <c r="AM74" i="1" s="1"/>
  <c r="AC34" i="1"/>
  <c r="AC37" i="1" s="1"/>
  <c r="V37" i="1"/>
  <c r="AA41" i="1"/>
  <c r="AA43" i="1" s="1"/>
  <c r="AC90" i="1"/>
  <c r="AC93" i="1" s="1"/>
  <c r="AC41" i="1"/>
  <c r="AC43" i="1" s="1"/>
  <c r="V104" i="1"/>
  <c r="V43" i="1"/>
  <c r="AB209" i="1"/>
  <c r="AO209" i="1" s="1"/>
  <c r="AO211" i="1" s="1"/>
  <c r="AB90" i="1"/>
  <c r="AB93" i="1" s="1"/>
  <c r="AC175" i="1"/>
  <c r="AC180" i="1" s="1"/>
  <c r="AM192" i="1"/>
  <c r="AM196" i="1" s="1"/>
  <c r="AB170" i="1"/>
  <c r="AB174" i="1" s="1"/>
  <c r="AM170" i="1"/>
  <c r="AM174" i="1" s="1"/>
  <c r="AB101" i="1"/>
  <c r="AB104" i="1" s="1"/>
  <c r="AC231" i="1"/>
  <c r="AC236" i="1" s="1"/>
  <c r="V230" i="1"/>
  <c r="V217" i="1"/>
  <c r="AK37" i="1"/>
  <c r="AK220" i="1"/>
  <c r="V196" i="1"/>
  <c r="AA170" i="1"/>
  <c r="AA174" i="1" s="1"/>
  <c r="AB31" i="1"/>
  <c r="AO31" i="1" s="1"/>
  <c r="AO33" i="1" s="1"/>
  <c r="AA101" i="1"/>
  <c r="AA104" i="1" s="1"/>
  <c r="AC31" i="1"/>
  <c r="AP31" i="1" s="1"/>
  <c r="AP33" i="1" s="1"/>
  <c r="AA19" i="1"/>
  <c r="AA21" i="1" s="1"/>
  <c r="AC200" i="1"/>
  <c r="AC202" i="1" s="1"/>
  <c r="AM93" i="1"/>
  <c r="AA192" i="1"/>
  <c r="AA196" i="1" s="1"/>
  <c r="AA71" i="1"/>
  <c r="AA74" i="1" s="1"/>
  <c r="AR221" i="1"/>
  <c r="AR223" i="1" s="1"/>
  <c r="AB41" i="1"/>
  <c r="AB43" i="1" s="1"/>
  <c r="V114" i="1"/>
  <c r="V12" i="1"/>
  <c r="AC101" i="1"/>
  <c r="AP101" i="1" s="1"/>
  <c r="AP104" i="1" s="1"/>
  <c r="AB231" i="1"/>
  <c r="AO231" i="1" s="1"/>
  <c r="AO236" i="1" s="1"/>
  <c r="AB38" i="1"/>
  <c r="AB40" i="1" s="1"/>
  <c r="AA215" i="1"/>
  <c r="AA217" i="1" s="1"/>
  <c r="AA90" i="1"/>
  <c r="AA93" i="1" s="1"/>
  <c r="AC215" i="1"/>
  <c r="AC217" i="1" s="1"/>
  <c r="AR7" i="1"/>
  <c r="AR9" i="1" s="1"/>
  <c r="AA200" i="1"/>
  <c r="AA202" i="1" s="1"/>
  <c r="AA31" i="1"/>
  <c r="AA33" i="1" s="1"/>
  <c r="AA231" i="1"/>
  <c r="AA236" i="1" s="1"/>
  <c r="AA38" i="1"/>
  <c r="AA40" i="1" s="1"/>
  <c r="AM236" i="1"/>
  <c r="V40" i="1"/>
  <c r="AR126" i="1"/>
  <c r="AR129" i="1" s="1"/>
  <c r="AM114" i="1"/>
  <c r="AA119" i="1"/>
  <c r="AA121" i="1" s="1"/>
  <c r="AR160" i="1"/>
  <c r="AR165" i="1" s="1"/>
  <c r="V93" i="1"/>
  <c r="AC75" i="1"/>
  <c r="AC78" i="1" s="1"/>
  <c r="AM119" i="1"/>
  <c r="AM121" i="1" s="1"/>
  <c r="AK214" i="1"/>
  <c r="AA140" i="1"/>
  <c r="AA149" i="1" s="1"/>
  <c r="AC209" i="1"/>
  <c r="AP209" i="1" s="1"/>
  <c r="AP211" i="1" s="1"/>
  <c r="AA48" i="1"/>
  <c r="AA50" i="1" s="1"/>
  <c r="AR166" i="1"/>
  <c r="AR169" i="1" s="1"/>
  <c r="AM209" i="1"/>
  <c r="AM211" i="1" s="1"/>
  <c r="AA84" i="1"/>
  <c r="AA89" i="1" s="1"/>
  <c r="AM48" i="1"/>
  <c r="AM50" i="1" s="1"/>
  <c r="AC105" i="1"/>
  <c r="AC108" i="1" s="1"/>
  <c r="AB105" i="1"/>
  <c r="AB108" i="1" s="1"/>
  <c r="AC109" i="1"/>
  <c r="AC111" i="1" s="1"/>
  <c r="AB16" i="1"/>
  <c r="AO16" i="1" s="1"/>
  <c r="AO18" i="1" s="1"/>
  <c r="AB203" i="1"/>
  <c r="AO203" i="1" s="1"/>
  <c r="AO205" i="1" s="1"/>
  <c r="AC48" i="1"/>
  <c r="AC50" i="1" s="1"/>
  <c r="AC119" i="1"/>
  <c r="AP119" i="1" s="1"/>
  <c r="AP121" i="1" s="1"/>
  <c r="AM34" i="1"/>
  <c r="AM37" i="1" s="1"/>
  <c r="AR25" i="1"/>
  <c r="AR27" i="1" s="1"/>
  <c r="V108" i="1"/>
  <c r="V111" i="1"/>
  <c r="V50" i="1"/>
  <c r="AB197" i="1"/>
  <c r="AO197" i="1" s="1"/>
  <c r="AO199" i="1" s="1"/>
  <c r="AA209" i="1"/>
  <c r="AA211" i="1" s="1"/>
  <c r="AB34" i="1"/>
  <c r="AB37" i="1" s="1"/>
  <c r="AA105" i="1"/>
  <c r="AA108" i="1" s="1"/>
  <c r="AB109" i="1"/>
  <c r="AB111" i="1" s="1"/>
  <c r="AB119" i="1"/>
  <c r="AO119" i="1" s="1"/>
  <c r="AO121" i="1" s="1"/>
  <c r="AR209" i="1"/>
  <c r="AR211" i="1" s="1"/>
  <c r="AR75" i="1"/>
  <c r="AR78" i="1" s="1"/>
  <c r="AB75" i="1"/>
  <c r="AB78" i="1" s="1"/>
  <c r="AR206" i="1"/>
  <c r="AR208" i="1" s="1"/>
  <c r="AR58" i="1"/>
  <c r="AR61" i="1" s="1"/>
  <c r="AA109" i="1"/>
  <c r="AA111" i="1" s="1"/>
  <c r="AM203" i="1"/>
  <c r="AM205" i="1" s="1"/>
  <c r="AC16" i="1"/>
  <c r="AC18" i="1" s="1"/>
  <c r="V18" i="1"/>
  <c r="AK135" i="1"/>
  <c r="AB175" i="1"/>
  <c r="AO175" i="1" s="1"/>
  <c r="AO180" i="1" s="1"/>
  <c r="AB122" i="1"/>
  <c r="AB125" i="1" s="1"/>
  <c r="AR175" i="1"/>
  <c r="AR180" i="1" s="1"/>
  <c r="AC7" i="1"/>
  <c r="AC9" i="1" s="1"/>
  <c r="AR13" i="1"/>
  <c r="AR15" i="1" s="1"/>
  <c r="AR90" i="1"/>
  <c r="AR93" i="1" s="1"/>
  <c r="AM125" i="1"/>
  <c r="AA227" i="1"/>
  <c r="AA230" i="1" s="1"/>
  <c r="AC197" i="1"/>
  <c r="AC199" i="1" s="1"/>
  <c r="AC166" i="1"/>
  <c r="AC169" i="1" s="1"/>
  <c r="AR105" i="1"/>
  <c r="AR108" i="1" s="1"/>
  <c r="V125" i="1"/>
  <c r="V135" i="1"/>
  <c r="AM108" i="1"/>
  <c r="AK47" i="1"/>
  <c r="AA122" i="1"/>
  <c r="AA125" i="1" s="1"/>
  <c r="V199" i="1"/>
  <c r="AB227" i="1"/>
  <c r="AO227" i="1" s="1"/>
  <c r="AO230" i="1" s="1"/>
  <c r="AM7" i="1"/>
  <c r="AM9" i="1" s="1"/>
  <c r="AC227" i="1"/>
  <c r="AP227" i="1" s="1"/>
  <c r="AP230" i="1" s="1"/>
  <c r="AA7" i="1"/>
  <c r="AA9" i="1" s="1"/>
  <c r="AM175" i="1"/>
  <c r="AM180" i="1" s="1"/>
  <c r="AK21" i="1"/>
  <c r="AA51" i="1"/>
  <c r="AA54" i="1" s="1"/>
  <c r="AA130" i="1"/>
  <c r="AA135" i="1" s="1"/>
  <c r="AM169" i="1"/>
  <c r="AB166" i="1"/>
  <c r="AB169" i="1" s="1"/>
  <c r="AB7" i="1"/>
  <c r="AB9" i="1" s="1"/>
  <c r="AA175" i="1"/>
  <c r="AA180" i="1" s="1"/>
  <c r="AL207" i="1"/>
  <c r="AB22" i="1"/>
  <c r="AB24" i="1" s="1"/>
  <c r="AA166" i="1"/>
  <c r="AA169" i="1" s="1"/>
  <c r="AB130" i="1"/>
  <c r="AB135" i="1" s="1"/>
  <c r="AM135" i="1"/>
  <c r="AR67" i="1"/>
  <c r="AR70" i="1" s="1"/>
  <c r="AC130" i="1"/>
  <c r="AP130" i="1" s="1"/>
  <c r="AP135" i="1" s="1"/>
  <c r="AA22" i="1"/>
  <c r="AA24" i="1" s="1"/>
  <c r="AA75" i="1"/>
  <c r="AA78" i="1" s="1"/>
  <c r="AM75" i="1"/>
  <c r="AM78" i="1" s="1"/>
  <c r="AC84" i="1"/>
  <c r="AC89" i="1" s="1"/>
  <c r="V169" i="1"/>
  <c r="AC51" i="1"/>
  <c r="AP51" i="1" s="1"/>
  <c r="AP54" i="1" s="1"/>
  <c r="AB51" i="1"/>
  <c r="AB54" i="1" s="1"/>
  <c r="V24" i="1"/>
  <c r="V27" i="1"/>
  <c r="V54" i="1"/>
  <c r="AB140" i="1"/>
  <c r="AO140" i="1" s="1"/>
  <c r="AO149" i="1" s="1"/>
  <c r="AB84" i="1"/>
  <c r="AB89" i="1" s="1"/>
  <c r="AC22" i="1"/>
  <c r="AC24" i="1" s="1"/>
  <c r="V89" i="1"/>
  <c r="AB25" i="1"/>
  <c r="AO25" i="1" s="1"/>
  <c r="AO27" i="1" s="1"/>
  <c r="AA25" i="1"/>
  <c r="AA27" i="1" s="1"/>
  <c r="AC115" i="1"/>
  <c r="AC118" i="1" s="1"/>
  <c r="AR41" i="1"/>
  <c r="AR43" i="1" s="1"/>
  <c r="AR119" i="1"/>
  <c r="AR121" i="1" s="1"/>
  <c r="AK205" i="1"/>
  <c r="AC25" i="1"/>
  <c r="AP25" i="1" s="1"/>
  <c r="AP27" i="1" s="1"/>
  <c r="AB115" i="1"/>
  <c r="AB118" i="1" s="1"/>
  <c r="AR48" i="1"/>
  <c r="AR50" i="1" s="1"/>
  <c r="V118" i="1"/>
  <c r="V236" i="1"/>
  <c r="AA115" i="1"/>
  <c r="AA118" i="1" s="1"/>
  <c r="V149" i="1"/>
  <c r="AK24" i="1"/>
  <c r="AC140" i="1"/>
  <c r="AP140" i="1" s="1"/>
  <c r="AP149" i="1" s="1"/>
  <c r="AL172" i="1"/>
  <c r="AL14" i="1"/>
  <c r="AL201" i="1"/>
  <c r="AL87" i="1"/>
  <c r="AM54" i="1"/>
  <c r="AL52" i="1"/>
  <c r="AL142" i="1"/>
  <c r="AL65" i="1"/>
  <c r="AM15" i="1"/>
  <c r="AL76" i="1"/>
  <c r="AL173" i="1"/>
  <c r="AL85" i="1"/>
  <c r="AL127" i="1"/>
  <c r="AM89" i="1"/>
  <c r="AL228" i="1"/>
  <c r="AL88" i="1"/>
  <c r="AL35" i="1"/>
  <c r="AL20" i="1"/>
  <c r="AL146" i="1"/>
  <c r="AM129" i="1"/>
  <c r="AL229" i="1"/>
  <c r="AL64" i="1"/>
  <c r="AL123" i="1"/>
  <c r="AM230" i="1"/>
  <c r="AL213" i="1"/>
  <c r="AB70" i="1"/>
  <c r="AM66" i="1"/>
  <c r="Z237" i="1"/>
  <c r="AB129" i="1"/>
  <c r="AL176" i="1"/>
  <c r="AL29" i="1"/>
  <c r="AL171" i="1"/>
  <c r="AL194" i="1"/>
  <c r="AL177" i="1"/>
  <c r="AL110" i="1"/>
  <c r="AL133" i="1"/>
  <c r="AQ237" i="1"/>
  <c r="AL42" i="1"/>
  <c r="AL182" i="1"/>
  <c r="AL107" i="1"/>
  <c r="AB185" i="1"/>
  <c r="AM149" i="1"/>
  <c r="AC47" i="1"/>
  <c r="AB66" i="1"/>
  <c r="AL96" i="1"/>
  <c r="AM27" i="1"/>
  <c r="AL81" i="1"/>
  <c r="AN108" i="1"/>
  <c r="AM118" i="1"/>
  <c r="AL154" i="1"/>
  <c r="AL222" i="1"/>
  <c r="AL106" i="1"/>
  <c r="AA66" i="1"/>
  <c r="AN139" i="1"/>
  <c r="AM159" i="1"/>
  <c r="AL158" i="1"/>
  <c r="AA185" i="1"/>
  <c r="AA15" i="1"/>
  <c r="AN104" i="1"/>
  <c r="AL82" i="1"/>
  <c r="AM191" i="1"/>
  <c r="AA220" i="1"/>
  <c r="AM70" i="1"/>
  <c r="AN129" i="1"/>
  <c r="AN61" i="1"/>
  <c r="AL190" i="1"/>
  <c r="AN191" i="1"/>
  <c r="AN169" i="1"/>
  <c r="AC70" i="1"/>
  <c r="AB50" i="1"/>
  <c r="AC220" i="1"/>
  <c r="AN30" i="1"/>
  <c r="AA191" i="1"/>
  <c r="AC74" i="1"/>
  <c r="AB220" i="1"/>
  <c r="AN40" i="1"/>
  <c r="AM208" i="1"/>
  <c r="AN159" i="1"/>
  <c r="AL216" i="1"/>
  <c r="AB15" i="1"/>
  <c r="AA37" i="1"/>
  <c r="AL189" i="1"/>
  <c r="AL134" i="1"/>
  <c r="AL161" i="1"/>
  <c r="AL46" i="1"/>
  <c r="AL183" i="1"/>
  <c r="AA70" i="1"/>
  <c r="AN135" i="1"/>
  <c r="AN21" i="1"/>
  <c r="AC185" i="1"/>
  <c r="AL56" i="1"/>
  <c r="AA83" i="1"/>
  <c r="AA129" i="1"/>
  <c r="AC66" i="1"/>
  <c r="AC196" i="1"/>
  <c r="AC12" i="1"/>
  <c r="AA226" i="1"/>
  <c r="AB97" i="1"/>
  <c r="AA205" i="1"/>
  <c r="AN83" i="1"/>
  <c r="AO13" i="1"/>
  <c r="AO15" i="1" s="1"/>
  <c r="AP67" i="1"/>
  <c r="AP70" i="1" s="1"/>
  <c r="AO48" i="1"/>
  <c r="AO50" i="1" s="1"/>
  <c r="AP218" i="1"/>
  <c r="AP220" i="1" s="1"/>
  <c r="AP126" i="1"/>
  <c r="AP129" i="1" s="1"/>
  <c r="AP181" i="1"/>
  <c r="AP185" i="1" s="1"/>
  <c r="AO67" i="1"/>
  <c r="AO70" i="1" s="1"/>
  <c r="AP71" i="1"/>
  <c r="AP74" i="1" s="1"/>
  <c r="AO218" i="1"/>
  <c r="AO220" i="1" s="1"/>
  <c r="AP62" i="1"/>
  <c r="AP66" i="1" s="1"/>
  <c r="AP44" i="1"/>
  <c r="AP47" i="1" s="1"/>
  <c r="AP192" i="1"/>
  <c r="AP196" i="1" s="1"/>
  <c r="AP10" i="1"/>
  <c r="AP12" i="1" s="1"/>
  <c r="AO94" i="1"/>
  <c r="AO97" i="1" s="1"/>
  <c r="AO181" i="1"/>
  <c r="AO185" i="1" s="1"/>
  <c r="AO62" i="1"/>
  <c r="AO66" i="1" s="1"/>
  <c r="AO126" i="1"/>
  <c r="AO129" i="1" s="1"/>
  <c r="AL163" i="1"/>
  <c r="AL193" i="1"/>
  <c r="AP13" i="1"/>
  <c r="AP15" i="1" s="1"/>
  <c r="AL155" i="1"/>
  <c r="AL198" i="1"/>
  <c r="AL179" i="1"/>
  <c r="AL204" i="1"/>
  <c r="AL144" i="1"/>
  <c r="AL153" i="1"/>
  <c r="AL233" i="1"/>
  <c r="AL145" i="1"/>
  <c r="AL92" i="1"/>
  <c r="AL188" i="1"/>
  <c r="AL45" i="1"/>
  <c r="AL116" i="1"/>
  <c r="AL164" i="1"/>
  <c r="AL141" i="1"/>
  <c r="AL128" i="1"/>
  <c r="AL147" i="1"/>
  <c r="AL234" i="1"/>
  <c r="AL80" i="1"/>
  <c r="AL151" i="1"/>
  <c r="AL131" i="1"/>
  <c r="AL178" i="1"/>
  <c r="AL137" i="1"/>
  <c r="AL77" i="1"/>
  <c r="AL225" i="1"/>
  <c r="AL86" i="1"/>
  <c r="AL73" i="1"/>
  <c r="AL187" i="1"/>
  <c r="AL32" i="1"/>
  <c r="AL102" i="1"/>
  <c r="AL95" i="1"/>
  <c r="AL72" i="1"/>
  <c r="AL168" i="1"/>
  <c r="AL232" i="1"/>
  <c r="AL26" i="1"/>
  <c r="AL68" i="1"/>
  <c r="AL103" i="1"/>
  <c r="AL152" i="1"/>
  <c r="AL156" i="1"/>
  <c r="AL117" i="1"/>
  <c r="AL138" i="1"/>
  <c r="AL11" i="1"/>
  <c r="AL167" i="1"/>
  <c r="AL69" i="1"/>
  <c r="AL195" i="1"/>
  <c r="AL39" i="1"/>
  <c r="AL99" i="1"/>
  <c r="AL124" i="1"/>
  <c r="AL162" i="1"/>
  <c r="AL148" i="1"/>
  <c r="AL53" i="1"/>
  <c r="AL17" i="1"/>
  <c r="AL59" i="1"/>
  <c r="AL63" i="1"/>
  <c r="AL23" i="1"/>
  <c r="AL91" i="1"/>
  <c r="AL219" i="1"/>
  <c r="AL184" i="1"/>
  <c r="AL120" i="1"/>
  <c r="AL157" i="1"/>
  <c r="AL210" i="1"/>
  <c r="AL49" i="1"/>
  <c r="AL113" i="1"/>
  <c r="AL60" i="1"/>
  <c r="AL143" i="1"/>
  <c r="AL132" i="1"/>
  <c r="AL8" i="1"/>
  <c r="C231" i="1"/>
  <c r="C227" i="1"/>
  <c r="C224" i="1"/>
  <c r="C221" i="1"/>
  <c r="C218" i="1"/>
  <c r="C215" i="1"/>
  <c r="C212" i="1"/>
  <c r="C209" i="1"/>
  <c r="C206" i="1"/>
  <c r="C203" i="1"/>
  <c r="C200" i="1"/>
  <c r="C197" i="1"/>
  <c r="C194" i="1"/>
  <c r="C189" i="1"/>
  <c r="C183" i="1"/>
  <c r="C178" i="1"/>
  <c r="C172" i="1"/>
  <c r="C168" i="1"/>
  <c r="C162" i="1"/>
  <c r="C154" i="1"/>
  <c r="C144" i="1"/>
  <c r="C137" i="1"/>
  <c r="C132" i="1"/>
  <c r="C127" i="1"/>
  <c r="C123" i="1"/>
  <c r="C120" i="1"/>
  <c r="C116" i="1"/>
  <c r="C113" i="1"/>
  <c r="C110" i="1"/>
  <c r="C106" i="1"/>
  <c r="C102" i="1"/>
  <c r="C99" i="1"/>
  <c r="C96" i="1"/>
  <c r="C91" i="1"/>
  <c r="C85" i="1"/>
  <c r="C80" i="1"/>
  <c r="C76" i="1"/>
  <c r="C72" i="1"/>
  <c r="C68" i="1"/>
  <c r="C63" i="1"/>
  <c r="C59" i="1"/>
  <c r="C56" i="1"/>
  <c r="C52" i="1"/>
  <c r="C49" i="1"/>
  <c r="C45" i="1"/>
  <c r="C42" i="1"/>
  <c r="C39" i="1"/>
  <c r="C35" i="1"/>
  <c r="C32" i="1"/>
  <c r="C29" i="1"/>
  <c r="C26" i="1"/>
  <c r="C23" i="1"/>
  <c r="C20" i="1"/>
  <c r="C17" i="1"/>
  <c r="C14" i="1"/>
  <c r="C11" i="1"/>
  <c r="C8" i="1"/>
  <c r="C88" i="1"/>
  <c r="C82" i="1"/>
  <c r="C73" i="1"/>
  <c r="C65" i="1"/>
  <c r="C60" i="1"/>
  <c r="C46" i="1"/>
  <c r="C131" i="1"/>
  <c r="C136" i="1"/>
  <c r="C130" i="1"/>
  <c r="C126" i="1"/>
  <c r="C122" i="1"/>
  <c r="C119" i="1"/>
  <c r="C115" i="1"/>
  <c r="C112" i="1"/>
  <c r="C109" i="1"/>
  <c r="C105" i="1"/>
  <c r="C101" i="1"/>
  <c r="C98" i="1"/>
  <c r="C95" i="1"/>
  <c r="C90" i="1"/>
  <c r="C84" i="1"/>
  <c r="C79" i="1"/>
  <c r="C75" i="1"/>
  <c r="C71" i="1"/>
  <c r="C67" i="1"/>
  <c r="C62" i="1"/>
  <c r="C58" i="1"/>
  <c r="C55" i="1"/>
  <c r="C51" i="1"/>
  <c r="C48" i="1"/>
  <c r="C44" i="1"/>
  <c r="C41" i="1"/>
  <c r="C38" i="1"/>
  <c r="C34" i="1"/>
  <c r="C31" i="1"/>
  <c r="C28" i="1"/>
  <c r="C25" i="1"/>
  <c r="C22" i="1"/>
  <c r="C19" i="1"/>
  <c r="C16" i="1"/>
  <c r="C13" i="1"/>
  <c r="C10" i="1"/>
  <c r="C7" i="1"/>
  <c r="C156" i="1"/>
  <c r="C146" i="1"/>
  <c r="C195" i="1"/>
  <c r="C190" i="1"/>
  <c r="C184" i="1"/>
  <c r="C179" i="1"/>
  <c r="C163" i="1"/>
  <c r="C155" i="1"/>
  <c r="C145" i="1"/>
  <c r="C193" i="1"/>
  <c r="C188" i="1"/>
  <c r="C182" i="1"/>
  <c r="C177" i="1"/>
  <c r="C161" i="1"/>
  <c r="C153" i="1"/>
  <c r="C143" i="1"/>
  <c r="C192" i="1"/>
  <c r="C187" i="1"/>
  <c r="C181" i="1"/>
  <c r="C176" i="1"/>
  <c r="C171" i="1"/>
  <c r="C167" i="1"/>
  <c r="C160" i="1"/>
  <c r="C152" i="1"/>
  <c r="C142" i="1"/>
  <c r="C151" i="1"/>
  <c r="C141" i="1"/>
  <c r="C186" i="1"/>
  <c r="C175" i="1"/>
  <c r="C170" i="1"/>
  <c r="C166" i="1"/>
  <c r="C150" i="1"/>
  <c r="C140" i="1"/>
  <c r="C94" i="1"/>
  <c r="AP90" i="1" l="1"/>
  <c r="AP93" i="1" s="1"/>
  <c r="AC100" i="1"/>
  <c r="AO28" i="1"/>
  <c r="AO30" i="1" s="1"/>
  <c r="AP7" i="1"/>
  <c r="AP9" i="1" s="1"/>
  <c r="AO101" i="1"/>
  <c r="AO104" i="1" s="1"/>
  <c r="AP215" i="1"/>
  <c r="AP217" i="1" s="1"/>
  <c r="AO90" i="1"/>
  <c r="AO93" i="1" s="1"/>
  <c r="AO19" i="1"/>
  <c r="AO21" i="1" s="1"/>
  <c r="AP112" i="1"/>
  <c r="AP114" i="1" s="1"/>
  <c r="AO79" i="1"/>
  <c r="AO83" i="1" s="1"/>
  <c r="AO98" i="1"/>
  <c r="AO100" i="1" s="1"/>
  <c r="AP170" i="1"/>
  <c r="AP174" i="1" s="1"/>
  <c r="AC205" i="1"/>
  <c r="AO150" i="1"/>
  <c r="AO159" i="1" s="1"/>
  <c r="AP221" i="1"/>
  <c r="AP223" i="1" s="1"/>
  <c r="AB211" i="1"/>
  <c r="AP19" i="1"/>
  <c r="AP21" i="1" s="1"/>
  <c r="AB47" i="1"/>
  <c r="AO200" i="1"/>
  <c r="AO202" i="1" s="1"/>
  <c r="AP55" i="1"/>
  <c r="AP57" i="1" s="1"/>
  <c r="AP109" i="1"/>
  <c r="AP111" i="1" s="1"/>
  <c r="AP175" i="1"/>
  <c r="AP180" i="1" s="1"/>
  <c r="AO160" i="1"/>
  <c r="AO165" i="1" s="1"/>
  <c r="AP75" i="1"/>
  <c r="AP78" i="1" s="1"/>
  <c r="AP160" i="1"/>
  <c r="AP165" i="1" s="1"/>
  <c r="AC61" i="1"/>
  <c r="AP206" i="1"/>
  <c r="AP208" i="1" s="1"/>
  <c r="AC125" i="1"/>
  <c r="AP186" i="1"/>
  <c r="AP191" i="1" s="1"/>
  <c r="AO224" i="1"/>
  <c r="AO226" i="1" s="1"/>
  <c r="AO122" i="1"/>
  <c r="AO125" i="1" s="1"/>
  <c r="AC97" i="1"/>
  <c r="AP28" i="1"/>
  <c r="AP30" i="1" s="1"/>
  <c r="AO186" i="1"/>
  <c r="AO191" i="1" s="1"/>
  <c r="AO112" i="1"/>
  <c r="AO114" i="1" s="1"/>
  <c r="AB214" i="1"/>
  <c r="AP136" i="1"/>
  <c r="AP139" i="1" s="1"/>
  <c r="AC159" i="1"/>
  <c r="AB57" i="1"/>
  <c r="AO206" i="1"/>
  <c r="AO208" i="1" s="1"/>
  <c r="AC121" i="1"/>
  <c r="AP212" i="1"/>
  <c r="AP214" i="1" s="1"/>
  <c r="AP224" i="1"/>
  <c r="AP226" i="1" s="1"/>
  <c r="AB61" i="1"/>
  <c r="AB217" i="1"/>
  <c r="AC135" i="1"/>
  <c r="AO192" i="1"/>
  <c r="AO196" i="1" s="1"/>
  <c r="AC83" i="1"/>
  <c r="AB74" i="1"/>
  <c r="AC40" i="1"/>
  <c r="AB33" i="1"/>
  <c r="AB139" i="1"/>
  <c r="AO221" i="1"/>
  <c r="AO223" i="1" s="1"/>
  <c r="AP231" i="1"/>
  <c r="AP236" i="1" s="1"/>
  <c r="AC104" i="1"/>
  <c r="AB27" i="1"/>
  <c r="AP34" i="1"/>
  <c r="AP37" i="1" s="1"/>
  <c r="AB121" i="1"/>
  <c r="AO41" i="1"/>
  <c r="AO43" i="1" s="1"/>
  <c r="AO170" i="1"/>
  <c r="AO174" i="1" s="1"/>
  <c r="AC230" i="1"/>
  <c r="AP48" i="1"/>
  <c r="AP50" i="1" s="1"/>
  <c r="AO38" i="1"/>
  <c r="AO40" i="1" s="1"/>
  <c r="AC33" i="1"/>
  <c r="AO51" i="1"/>
  <c r="AO54" i="1" s="1"/>
  <c r="AO10" i="1"/>
  <c r="AO12" i="1" s="1"/>
  <c r="AP41" i="1"/>
  <c r="AP43" i="1" s="1"/>
  <c r="AB236" i="1"/>
  <c r="AB18" i="1"/>
  <c r="AC211" i="1"/>
  <c r="AP197" i="1"/>
  <c r="AP199" i="1" s="1"/>
  <c r="AP200" i="1"/>
  <c r="AP202" i="1" s="1"/>
  <c r="AO105" i="1"/>
  <c r="AO108" i="1" s="1"/>
  <c r="AP105" i="1"/>
  <c r="AP108" i="1" s="1"/>
  <c r="AB180" i="1"/>
  <c r="AO84" i="1"/>
  <c r="AO89" i="1" s="1"/>
  <c r="AB205" i="1"/>
  <c r="AB230" i="1"/>
  <c r="AO109" i="1"/>
  <c r="AO111" i="1" s="1"/>
  <c r="AO22" i="1"/>
  <c r="AO24" i="1" s="1"/>
  <c r="AP166" i="1"/>
  <c r="AP169" i="1" s="1"/>
  <c r="AO7" i="1"/>
  <c r="AO9" i="1" s="1"/>
  <c r="AO34" i="1"/>
  <c r="AO37" i="1" s="1"/>
  <c r="AO75" i="1"/>
  <c r="AO78" i="1" s="1"/>
  <c r="AO166" i="1"/>
  <c r="AO169" i="1" s="1"/>
  <c r="AP16" i="1"/>
  <c r="AP18" i="1" s="1"/>
  <c r="AB199" i="1"/>
  <c r="AP22" i="1"/>
  <c r="AP24" i="1" s="1"/>
  <c r="AC27" i="1"/>
  <c r="AO130" i="1"/>
  <c r="AO135" i="1" s="1"/>
  <c r="V237" i="1"/>
  <c r="AO115" i="1"/>
  <c r="AO118" i="1" s="1"/>
  <c r="AP84" i="1"/>
  <c r="AP89" i="1" s="1"/>
  <c r="AB149" i="1"/>
  <c r="AC54" i="1"/>
  <c r="AK237" i="1"/>
  <c r="AR238" i="1" s="1"/>
  <c r="AR237" i="1"/>
  <c r="AC149" i="1"/>
  <c r="AP115" i="1"/>
  <c r="AP118" i="1" s="1"/>
  <c r="AN237" i="1"/>
  <c r="AM237" i="1"/>
  <c r="AA237" i="1"/>
  <c r="AL67" i="1"/>
  <c r="AL70" i="1" s="1"/>
  <c r="AL227" i="1"/>
  <c r="AL230" i="1" s="1"/>
  <c r="AL126" i="1"/>
  <c r="AL129" i="1" s="1"/>
  <c r="AL13" i="1"/>
  <c r="AL15" i="1" s="1"/>
  <c r="AL181" i="1"/>
  <c r="AL185" i="1" s="1"/>
  <c r="AL119" i="1"/>
  <c r="AL121" i="1" s="1"/>
  <c r="AL31" i="1"/>
  <c r="AL33" i="1" s="1"/>
  <c r="AL25" i="1"/>
  <c r="AL27" i="1" s="1"/>
  <c r="AL44" i="1"/>
  <c r="AL47" i="1" s="1"/>
  <c r="AL94" i="1"/>
  <c r="AL97" i="1" s="1"/>
  <c r="AL209" i="1"/>
  <c r="AL211" i="1" s="1"/>
  <c r="AL71" i="1"/>
  <c r="AL74" i="1" s="1"/>
  <c r="AL58" i="1"/>
  <c r="AL61" i="1" s="1"/>
  <c r="AL140" i="1"/>
  <c r="AL149" i="1" s="1"/>
  <c r="AL203" i="1"/>
  <c r="AL205" i="1" s="1"/>
  <c r="AL62" i="1"/>
  <c r="AL66" i="1" s="1"/>
  <c r="AL218" i="1"/>
  <c r="AL220" i="1" s="1"/>
  <c r="AL122" i="1" l="1"/>
  <c r="AL125" i="1" s="1"/>
  <c r="AL215" i="1"/>
  <c r="AL217" i="1" s="1"/>
  <c r="AL90" i="1"/>
  <c r="AL93" i="1" s="1"/>
  <c r="AL101" i="1"/>
  <c r="AL104" i="1" s="1"/>
  <c r="AL79" i="1"/>
  <c r="AL83" i="1" s="1"/>
  <c r="AL150" i="1"/>
  <c r="AL159" i="1" s="1"/>
  <c r="AL19" i="1"/>
  <c r="AL21" i="1" s="1"/>
  <c r="AL98" i="1"/>
  <c r="AL100" i="1" s="1"/>
  <c r="AL206" i="1"/>
  <c r="AL208" i="1" s="1"/>
  <c r="AL175" i="1"/>
  <c r="AL180" i="1" s="1"/>
  <c r="AL28" i="1"/>
  <c r="AL30" i="1" s="1"/>
  <c r="AL192" i="1"/>
  <c r="AL196" i="1" s="1"/>
  <c r="AL55" i="1"/>
  <c r="AL57" i="1" s="1"/>
  <c r="AL160" i="1"/>
  <c r="AL165" i="1" s="1"/>
  <c r="AL48" i="1"/>
  <c r="AL50" i="1" s="1"/>
  <c r="AL136" i="1"/>
  <c r="AL139" i="1" s="1"/>
  <c r="AL186" i="1"/>
  <c r="AL191" i="1" s="1"/>
  <c r="AL212" i="1"/>
  <c r="AL214" i="1" s="1"/>
  <c r="AL75" i="1"/>
  <c r="AL78" i="1" s="1"/>
  <c r="AL221" i="1"/>
  <c r="AL223" i="1" s="1"/>
  <c r="AL112" i="1"/>
  <c r="AL114" i="1" s="1"/>
  <c r="AL51" i="1"/>
  <c r="AL54" i="1" s="1"/>
  <c r="AL197" i="1"/>
  <c r="AL199" i="1" s="1"/>
  <c r="AL10" i="1"/>
  <c r="AL12" i="1" s="1"/>
  <c r="AL231" i="1"/>
  <c r="AL236" i="1" s="1"/>
  <c r="AL130" i="1"/>
  <c r="AL135" i="1" s="1"/>
  <c r="AL170" i="1"/>
  <c r="AL174" i="1" s="1"/>
  <c r="AL224" i="1"/>
  <c r="AL226" i="1" s="1"/>
  <c r="AL41" i="1"/>
  <c r="AL43" i="1" s="1"/>
  <c r="AL38" i="1"/>
  <c r="AL40" i="1" s="1"/>
  <c r="AL84" i="1"/>
  <c r="AL89" i="1" s="1"/>
  <c r="AL105" i="1"/>
  <c r="AL108" i="1" s="1"/>
  <c r="AL200" i="1"/>
  <c r="AL202" i="1" s="1"/>
  <c r="AL109" i="1"/>
  <c r="AL111" i="1" s="1"/>
  <c r="AO237" i="1"/>
  <c r="AL22" i="1"/>
  <c r="AL24" i="1" s="1"/>
  <c r="AL7" i="1"/>
  <c r="AL9" i="1" s="1"/>
  <c r="AL34" i="1"/>
  <c r="AL37" i="1" s="1"/>
  <c r="AB237" i="1"/>
  <c r="AL16" i="1"/>
  <c r="AL18" i="1" s="1"/>
  <c r="AL166" i="1"/>
  <c r="AL169" i="1" s="1"/>
  <c r="AL115" i="1"/>
  <c r="AL118" i="1" s="1"/>
  <c r="AP237" i="1"/>
  <c r="AC237" i="1"/>
  <c r="AL238" i="1" l="1"/>
  <c r="AL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  <author>Maryšková Andrea</author>
  </authors>
  <commentList>
    <comment ref="S41" authorId="0" shapeId="0" xr:uid="{0BBF81D3-2019-4B28-BD30-2C0D515C5322}">
      <text>
        <r>
          <rPr>
            <b/>
            <sz val="10"/>
            <color indexed="81"/>
            <rFont val="Tahoma"/>
            <family val="2"/>
            <charset val="238"/>
          </rPr>
          <t>jazyková příprava 1-6/26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S98" authorId="0" shapeId="0" xr:uid="{030A9C41-19B9-434A-ADCC-8C9C58483E98}">
      <text>
        <r>
          <rPr>
            <b/>
            <sz val="10"/>
            <color indexed="81"/>
            <rFont val="Tahoma"/>
            <family val="2"/>
            <charset val="238"/>
          </rPr>
          <t>jazyková příprava 1-6/26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E123" authorId="1" shapeId="0" xr:uid="{32A71510-70D9-46E2-998B-5E9FDA0182C6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z 3123 opraveno dne 6.5.2025</t>
        </r>
      </text>
    </comment>
    <comment ref="S126" authorId="0" shapeId="0" xr:uid="{91781EBE-FA92-4B96-81A6-737F35DA8EC4}">
      <text>
        <r>
          <rPr>
            <sz val="10"/>
            <color indexed="81"/>
            <rFont val="Tahoma"/>
            <family val="2"/>
            <charset val="238"/>
          </rPr>
          <t xml:space="preserve">kurz ZV 1-5/2026
</t>
        </r>
      </text>
    </comment>
    <comment ref="S136" authorId="0" shapeId="0" xr:uid="{7F621A5C-BF18-4F74-9B3E-BDF830186794}">
      <text>
        <r>
          <rPr>
            <b/>
            <sz val="10"/>
            <color indexed="81"/>
            <rFont val="Tahoma"/>
            <family val="2"/>
            <charset val="238"/>
          </rPr>
          <t>jazyková příprava 1-6/26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S152" authorId="0" shapeId="0" xr:uid="{3AF99246-F0CD-4C3D-B985-9DF5509B6B17}">
      <text>
        <r>
          <rPr>
            <b/>
            <sz val="10"/>
            <color indexed="81"/>
            <rFont val="Tahoma"/>
            <family val="2"/>
            <charset val="238"/>
          </rPr>
          <t>§ 42 1-6/26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S153" authorId="0" shapeId="0" xr:uid="{79B61182-9A99-4F2A-BCAE-634B77B02E03}">
      <text>
        <r>
          <rPr>
            <b/>
            <sz val="10"/>
            <color indexed="81"/>
            <rFont val="Tahoma"/>
            <family val="2"/>
            <charset val="238"/>
          </rPr>
          <t>§ 42 1-6/26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S187" authorId="0" shapeId="0" xr:uid="{9DC3882C-7717-48B5-847B-EC7FB172DCED}">
      <text>
        <r>
          <rPr>
            <b/>
            <sz val="10"/>
            <color indexed="81"/>
            <rFont val="Tahoma"/>
            <family val="2"/>
            <charset val="238"/>
          </rPr>
          <t>§42 1-6/26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I34" authorId="0" shapeId="0" xr:uid="{5FD7DB32-8415-4721-B05A-827F34E1916A}">
      <text>
        <r>
          <rPr>
            <b/>
            <sz val="10"/>
            <color indexed="81"/>
            <rFont val="Tahoma"/>
            <family val="2"/>
            <charset val="238"/>
          </rPr>
          <t>překračuje PHmax</t>
        </r>
      </text>
    </comment>
  </commentList>
</comments>
</file>

<file path=xl/sharedStrings.xml><?xml version="1.0" encoding="utf-8"?>
<sst xmlns="http://schemas.openxmlformats.org/spreadsheetml/2006/main" count="1333" uniqueCount="236">
  <si>
    <t>RED_IZO</t>
  </si>
  <si>
    <t>IČO</t>
  </si>
  <si>
    <t>součást</t>
  </si>
  <si>
    <t>druh činnosti</t>
  </si>
  <si>
    <t>poskytovatel</t>
  </si>
  <si>
    <t>Střední škola a Mateřská škola, Liberec, Na Bojišti 15, příspěvková organizace</t>
  </si>
  <si>
    <t>MŠ</t>
  </si>
  <si>
    <t>MŠMT</t>
  </si>
  <si>
    <t>Základní škola a mateřská škola logopedická, Liberec, příspěvková organizace</t>
  </si>
  <si>
    <t>MŠ_SPEC</t>
  </si>
  <si>
    <t>Základní škola a Mateřská škola, Liberec, Zeyerova, příspěvková organizace</t>
  </si>
  <si>
    <t>Základní škola a Mateřská škola při dětské léčebně, Cvikov, Ústavní 531, příspěvková organizace</t>
  </si>
  <si>
    <t>Základní škola a Mateřská škola při nemocnici, Liberec, příspěvková organizace</t>
  </si>
  <si>
    <t>Základní škola a Mateřská škola, Jablonec nad Nisou, Kamenná 404/4, příspěvková organizace</t>
  </si>
  <si>
    <t>Základní škola a Mateřská škola, Jilemnice, Komenského 103, příspěvková organizace</t>
  </si>
  <si>
    <t>MŠ_SPEC_AP</t>
  </si>
  <si>
    <t>ZŠ_spec</t>
  </si>
  <si>
    <t>Základní škola, Jablonec nad Nisou, Liberecká 1734/31, příspěvková organizace</t>
  </si>
  <si>
    <t>Základní škola, Tanvald, Údolí Kamenice 238, příspěvková organizace</t>
  </si>
  <si>
    <t>Základní škola speciální, Semily, Nádražní 213, příspěvková organizace</t>
  </si>
  <si>
    <t>ZŠ_spec_AP</t>
  </si>
  <si>
    <t>ŠD</t>
  </si>
  <si>
    <t>ŠD_AP</t>
  </si>
  <si>
    <t>Gymnázium, Česká Lípa, Žitavská 2969, příspěvková organizace</t>
  </si>
  <si>
    <t xml:space="preserve">SŠ 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</si>
  <si>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</si>
  <si>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</si>
  <si>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</si>
  <si>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 F. X. Šaldy, Liberec 11, Partyzánská 530,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</si>
  <si>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</si>
  <si>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</si>
  <si>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</si>
  <si>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</si>
  <si>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</si>
  <si>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</si>
  <si>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</si>
  <si>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SŠ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</si>
  <si>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</si>
  <si>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</si>
  <si>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</si>
  <si>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</si>
  <si>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</si>
  <si>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</si>
  <si>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</si>
  <si>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</si>
  <si>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</si>
  <si>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>Střední uměleckoprůmyslová škola a Vyšší odborná škola, Turnov, Skálova 373, příspěvková organizace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</si>
  <si>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</si>
  <si>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</si>
  <si>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</si>
  <si>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</si>
  <si>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</si>
  <si>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</si>
  <si>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</si>
  <si>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</si>
  <si>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</si>
  <si>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</si>
  <si>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</si>
  <si>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</si>
  <si>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SŠ_spec</t>
  </si>
  <si>
    <t>Obchodní akademie, Hotelová škola a Střední odborná škola, Turnov, Zborovská 519, příspěvková organizace</t>
  </si>
  <si>
    <t>SŠ_spec_AP</t>
  </si>
  <si>
    <t>VOŠ</t>
  </si>
  <si>
    <t>PO</t>
  </si>
  <si>
    <t>KÚLK</t>
  </si>
  <si>
    <t>Dětský domov, Česká Lípa, Mariánská 570, příspěvková organizace</t>
  </si>
  <si>
    <t>Dětský domov, Jablonné v Podještědí, Zámecká 1, příspěvková organizace</t>
  </si>
  <si>
    <t>Dětský domov, Krompach, příspěvková organizace</t>
  </si>
  <si>
    <t>Dětský domov, Dubá-Deštná 6, příspěvková organizace</t>
  </si>
  <si>
    <t>Dětský domov, Jablonec nad Nisou, Pasecká 20, příspěvková organizace</t>
  </si>
  <si>
    <t>Dětský domov, Frýdlant,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</si>
  <si>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</si>
  <si>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</si>
  <si>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</si>
  <si>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</si>
  <si>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</si>
  <si>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</si>
  <si>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DD</t>
  </si>
  <si>
    <t>INTERNÁT</t>
  </si>
  <si>
    <t>SPC</t>
  </si>
  <si>
    <t>PPP</t>
  </si>
  <si>
    <t>DM</t>
  </si>
  <si>
    <t>úprava</t>
  </si>
  <si>
    <t>závazné ukazatele</t>
  </si>
  <si>
    <t>orientační ukazatele</t>
  </si>
  <si>
    <t>PLATY</t>
  </si>
  <si>
    <t>OON</t>
  </si>
  <si>
    <t>Mzdové prostředky celkem</t>
  </si>
  <si>
    <t>NIV_CELKEM</t>
  </si>
  <si>
    <t xml:space="preserve">OON </t>
  </si>
  <si>
    <t>FKSP</t>
  </si>
  <si>
    <t>PEDAGOG</t>
  </si>
  <si>
    <t>převody platy_OON</t>
  </si>
  <si>
    <t>Podpůrná opatření</t>
  </si>
  <si>
    <t>Individuální úpravy</t>
  </si>
  <si>
    <t>Individuální úpravy/změna výkonů v DM, ŠJ a VOŠ</t>
  </si>
  <si>
    <t>Individuální úprava dle PH školy</t>
  </si>
  <si>
    <t>číselník</t>
  </si>
  <si>
    <t>identifikátor ředitelství</t>
  </si>
  <si>
    <t>organizace</t>
  </si>
  <si>
    <t xml:space="preserve">Převody do OON </t>
  </si>
  <si>
    <t>Dohodovací řízení</t>
  </si>
  <si>
    <t>Změna výkonů DM, ŠJ a VOŠ</t>
  </si>
  <si>
    <t>Platy pedagog celkem</t>
  </si>
  <si>
    <t xml:space="preserve">Dohody převod </t>
  </si>
  <si>
    <t xml:space="preserve">Odstupné </t>
  </si>
  <si>
    <t>OON pedagog celkem</t>
  </si>
  <si>
    <t>c_KU</t>
  </si>
  <si>
    <t>ICO</t>
  </si>
  <si>
    <t>Zkr_nazev</t>
  </si>
  <si>
    <t>§</t>
  </si>
  <si>
    <t>druh_cinnosti</t>
  </si>
  <si>
    <t>zdroj_rozpisu</t>
  </si>
  <si>
    <t>ODVODY</t>
  </si>
  <si>
    <t>ŘO_SO</t>
  </si>
  <si>
    <t>LIMIT</t>
  </si>
  <si>
    <t>OSTATNÍ BĚŽNÉ VÝDAJE             (OBV)</t>
  </si>
  <si>
    <t>Normativní rozpis rozpočtu přímých NIV  na rok 2026</t>
  </si>
  <si>
    <t>RO_SO</t>
  </si>
  <si>
    <t>Řidičské oprávnění a svářečské oprávnění</t>
  </si>
  <si>
    <t>Individuální úprava dle PH školy k 1.9. 2026</t>
  </si>
  <si>
    <t>limit</t>
  </si>
  <si>
    <t xml:space="preserve">Dohody PPČ z          P1-c1  </t>
  </si>
  <si>
    <t>celkem úprava limitu pedagogů</t>
  </si>
  <si>
    <t>LIMIT PEDAGOGŮ</t>
  </si>
  <si>
    <t>OSTATNÍ BĚŽNÉ VÝDAJE (OBV)</t>
  </si>
  <si>
    <t>ROZPIS ROZPOČTU PŘÍMÝCH NEINVESTIČNÍCH VÝDAJŮ NA ROK 2026</t>
  </si>
  <si>
    <t>OON_ostatní osobní náklady (dohody)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</si>
  <si>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</si>
  <si>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</si>
  <si>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</si>
  <si>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</si>
  <si>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ÚPRAVA OON 100%</t>
  </si>
  <si>
    <t>ÚPRAVA LIMITU 100%</t>
  </si>
  <si>
    <t>DPČ, DPP - hodiny přidělené dle rozvrhu do PHmax</t>
  </si>
  <si>
    <t>DPČ, DPP - zástupy</t>
  </si>
  <si>
    <t>zástupy za nemoc (v Kč)</t>
  </si>
  <si>
    <t>ø krajský měs. plat</t>
  </si>
  <si>
    <t>úprava 100%</t>
  </si>
  <si>
    <t xml:space="preserve">v Kč   </t>
  </si>
  <si>
    <t>jiné (v Kč)</t>
  </si>
  <si>
    <t>v hod/týden dle údajů vykázaných v P1c-01 k 30.9.</t>
  </si>
  <si>
    <t>Platy</t>
  </si>
  <si>
    <t>MP</t>
  </si>
  <si>
    <t>uprava</t>
  </si>
  <si>
    <t>prum_plat</t>
  </si>
  <si>
    <t>Gymnázium, Česká Lípa, Žitavská 2969, příspěvková organizace Celkem</t>
  </si>
  <si>
    <t>Gymnázium, Mimoň, Letná 263, příspěvková organizace Celkem</t>
  </si>
  <si>
    <t>Gymnázium, Jablonec nad Nisou, U Balvanu 16, příspěvková organizace Celkem</t>
  </si>
  <si>
    <t>Gymnázium, Tanvald, příspěvková organizace Celkem</t>
  </si>
  <si>
    <t>Gymnázium F. X. Šaldy, Liberec 11, Partyzánská 530, příspěvková organizace Celkem</t>
  </si>
  <si>
    <t>Gymnázium, Frýdlant, Mládeže 884, příspěvková organizace Celkem</t>
  </si>
  <si>
    <t>Gymnázium Ivana Olbrachta, Semily, Nad Špejcharem 574, příspěvková organizace Celkem</t>
  </si>
  <si>
    <t>Gymnázium, Turnov, Jana Palacha 804, příspěvková organizace Celkem</t>
  </si>
  <si>
    <t>Gymnázium Dr. Antona Randy, Jablonec nad Nisou, příspěvková organizace Celkem</t>
  </si>
  <si>
    <t>Gymnázium, Střední odborná škola a Střední zdravotnická škola, Jilemnice, příspěvková organizace Celkem</t>
  </si>
  <si>
    <t>Gymnázium a Střední odborná škola pedagogická, Liberec, Jeronýmova 425/27, příspěvková organizace Celkem</t>
  </si>
  <si>
    <t>Obchodní akademie, Česká Lípa, náměstí Osvobození 422, příspěvková organizace Celkem</t>
  </si>
  <si>
    <t>Vyšší odborná škola mezinárodního obchodu a Obchodní akademie, Jablonec nad Nisou, Horní náměstí 15, příspěvková organizace Celkem</t>
  </si>
  <si>
    <t>Obchodní akademie a Jazyková škola s právem státní jazykové zkoušky, Liberec, Šamánkova 500/8, příspěvková organizace Celkem</t>
  </si>
  <si>
    <t>Střední průmyslová škola, Česká Lípa, Havlíčkova 426, příspěvková organizace Celkem</t>
  </si>
  <si>
    <t>Střední průmyslová škola stavební, Liberec 1, Sokolovské náměstí 14, příspěvková organizace Celkem</t>
  </si>
  <si>
    <t>Střední průmyslová škola a Vyšší odborná škola, Liberec, příspěvková organizace Celkem</t>
  </si>
  <si>
    <t>Vyšší odborná škola sklářská a Střední škola, Nový Bor, Wolkerova 316, příspěvková organizace Celkem</t>
  </si>
  <si>
    <t>Střední uměleckoprůmyslová škola sklářská, Kamenický Šenov, Havlíčkova 57, příspěvková organizace Celkem</t>
  </si>
  <si>
    <t>Střední uměleckoprůmyslová škola a Vyšší odborná škola, Jablonec nad Nisou, Horní náměstí 1, příspěvková organizace Celkem</t>
  </si>
  <si>
    <t>Střední uměleckoprůmyslová škola sklářská, Železný Brod, Smetanovo zátiší 470, příspěvková organizace Celkem</t>
  </si>
  <si>
    <t>Střední uměleckoprůmyslová škola a Vyšší odborná škola, Turnov, Skálova 373, příspěvková organizace Celkem</t>
  </si>
  <si>
    <t>Střední zdravotnická škola a Vyšší odborná škola zdravotnická, Liberec, Kostelní 9, příspěvková organizace Celkem</t>
  </si>
  <si>
    <t>Střední zdravotnická škola, Turnov, 28. října 1390, příspěvková organizace Celkem</t>
  </si>
  <si>
    <t>Střední škola a Mateřská škola, Liberec, Na Bojišti 15, příspěvková organizace Celkem</t>
  </si>
  <si>
    <t>Střední škola strojní, stavební a dopravní, Liberec, příspěvková organizace Celkem</t>
  </si>
  <si>
    <t>Střední škola, Semily, příspěvková organizace Celkem</t>
  </si>
  <si>
    <t>Integrovaná střední škola, Vysoké nad Jizerou, Dr. Farského 300, příspěvková organizace Celkem</t>
  </si>
  <si>
    <t>Střední zdravotnická škola a Střední odborná škola, Česká Lípa, příspěvková organizace Celkem</t>
  </si>
  <si>
    <t>Střední průmyslová škola technická, Jablonec nad Nisou, Belgická 4852, příspěvková organizace Celkem</t>
  </si>
  <si>
    <t>Střední škola řemesel a služeb, Jablonec nad Nisou, Smetanova 66, příspěvková organizace Celkem</t>
  </si>
  <si>
    <t>Střední škola gastronomie a služeb, Liberec, Dvorská 447/29, příspěvková organizace Celkem</t>
  </si>
  <si>
    <t>Střední škola, Lomnice nad Popelkou, Antala Staška 213, příspěvková organizace Celkem</t>
  </si>
  <si>
    <t>Střední škola hospodářská a lesnická, Frýdlant, Bělíkova 1387, příspěvková organizace Celkem</t>
  </si>
  <si>
    <t>Střední odborná škola, Liberec, Jablonecká 999, příspěvková organizace Celkem</t>
  </si>
  <si>
    <t>Obchodní akademie, Hotelová škola a Střední odborná škola, Turnov, Zborovská 519, příspěvková organizace Celkem</t>
  </si>
  <si>
    <t>Základní škola a mateřská škola logopedická, Liberec, příspěvková organizace Celkem</t>
  </si>
  <si>
    <t>Základní škola a Mateřská škola, Liberec, Zeyerova, příspěvková organizace Celkem</t>
  </si>
  <si>
    <t>Základní škola, Jablonec nad Nisou, Liberecká 1734/31, příspěvková organizace Celkem</t>
  </si>
  <si>
    <t>Základní škola a Mateřská škola při dětské léčebně, Cvikov, Ústavní 531, příspěvková organizace Celkem</t>
  </si>
  <si>
    <t>Základní škola a Mateřská škola při nemocnici, Liberec, příspěvková organizace Celkem</t>
  </si>
  <si>
    <t>Základní škola a Mateřská škola, Jablonec nad Nisou, Kamenná 404/4, příspěvková organizace Celkem</t>
  </si>
  <si>
    <t>Základní škola, Tanvald, Údolí Kamenice 238, příspěvková organizace Celkem</t>
  </si>
  <si>
    <t>Základní škola a Mateřská škola, Jilemnice, Komenského 103, příspěvková organizace Celkem</t>
  </si>
  <si>
    <t>Základní škola speciální, Semily, Nádražní 213, příspěvková organizace Celkem</t>
  </si>
  <si>
    <t>Dětský domov, Česká Lípa, Mariánská 570, příspěvková organizace Celkem</t>
  </si>
  <si>
    <t>Dětský domov, Jablonné v Podještědí, Zámecká 1, příspěvková organizace Celkem</t>
  </si>
  <si>
    <t>Dětský domov, Krompach, příspěvková organizace Celkem</t>
  </si>
  <si>
    <t>Dětský domov, Dubá-Deštná 6, příspěvková organizace Celkem</t>
  </si>
  <si>
    <t>Dětský domov, Jablonec nad Nisou, Pasecká 20, příspěvková organizace Celkem</t>
  </si>
  <si>
    <t>Dětský domov, Frýdlant, příspěvková organizace Celkem</t>
  </si>
  <si>
    <t>Dětský domov, Semily, Nad školami 480, příspěvková organizace Celkem</t>
  </si>
  <si>
    <t>Pedagogicko-psychologická poradna, Česká Lípa, Havlíčkova 443, příspěvková organizace Celkem</t>
  </si>
  <si>
    <t>Pedagogicko-psychologická poradna, Jablonec nad Nisou, příspěvková organizace Celkem</t>
  </si>
  <si>
    <t>Pedagogicko-psychologická poradna, Liberec 2, Truhlářská 3, příspěvková organizace Celkem</t>
  </si>
  <si>
    <t>Pedagogicko-psychologická poradna a speciálně pedagogické centrum, Semily, příspěvková organizace Celkem</t>
  </si>
  <si>
    <t>Speciálně pedagogické centrum logopedické a surdopedické, příspěvková organizace Celkem</t>
  </si>
  <si>
    <t>Celkový součet</t>
  </si>
  <si>
    <t xml:space="preserve">DUBEN </t>
  </si>
  <si>
    <t>ÚPRAVA OON 70%</t>
  </si>
  <si>
    <t>úprava 70%</t>
  </si>
  <si>
    <t>Vážená paní ředitelko, vážený pane řediteli,</t>
  </si>
  <si>
    <t>Dále Vám předkládáme úpravu rozpisu rozpočtu přímých NIV, která obsahuje:</t>
  </si>
  <si>
    <t>1)</t>
  </si>
  <si>
    <t>2)</t>
  </si>
  <si>
    <t>Pozn.:</t>
  </si>
  <si>
    <t>Rozdíl požadavku bude dorovnán po obdržení zvýšených závazných úkazatelů ze strany MŠMT.</t>
  </si>
  <si>
    <t xml:space="preserve">Z důvodu nedostatku finančních prostředků nebyly zatím školám přiděleny prostředky na odstupné, </t>
  </si>
  <si>
    <t>v případě prokázání nároku bude přiděleno po navýšení ukazatele OON z MŠMT.</t>
  </si>
  <si>
    <t>3)</t>
  </si>
  <si>
    <t>4)</t>
  </si>
  <si>
    <t>zvýšení rozpočtu - řešení § 42 ŠZ, prostředky přiděleny na 8 měsíců na aktuální školní rok - do 31. 8. 2026</t>
  </si>
  <si>
    <t>5)</t>
  </si>
  <si>
    <t xml:space="preserve">zvýšení rozpočtu na bezplatnou jazykovou přípravu organizovanou podle § 10 a § 11 vyhlášky 48/2005 Sb. dle předložených požadavků </t>
  </si>
  <si>
    <t>6)</t>
  </si>
  <si>
    <t>7)</t>
  </si>
  <si>
    <t>individuální úpravy rozpočtu na základě jednotek rozhodných pro rozpis finančních prostředků.</t>
  </si>
  <si>
    <t>Zpracoval: OŠMTS KÚ LK, oddělení financování přímých nákladů</t>
  </si>
  <si>
    <t>předkládáme Vám roční výši rozpočtu přímých nákladů pro školy a školská zařízení pro pedagogické pracovníky na rok 2026.</t>
  </si>
  <si>
    <t>100 % OON (dohody) na hodiny do PHMax - hodiny vykázané v odd. VIII. výkazu P1c-01 k 30. 9. 2025, prostředky jsou přiděleny na celorok.</t>
  </si>
  <si>
    <t>přesuny z prostředků na platy do OON (dohody) na základě požadavků ze škol v rozvaze.</t>
  </si>
  <si>
    <t xml:space="preserve">Vzhledem k výši rezervy na OON bylo nutno krátit požadavky na OON (dohody) na 60% jejich výše. </t>
  </si>
  <si>
    <t xml:space="preserve">navýšení rozpočtu o prostředky na personální podpůrná opatření (PO) podle stavu PO k 1. 1. 2026 </t>
  </si>
  <si>
    <t>na počet hodin od tzv. "určených škol" na období leden - červen 2026</t>
  </si>
  <si>
    <t>K financování výuky plavání v ZŠ formou služby je možné využít případné úspory na odvodech na pojistném a sociálním zabezpečení.</t>
  </si>
  <si>
    <r>
      <rPr>
        <b/>
        <sz val="10"/>
        <rFont val="Arial"/>
        <family val="2"/>
        <charset val="238"/>
      </rPr>
      <t>není proveden</t>
    </r>
    <r>
      <rPr>
        <sz val="10"/>
        <rFont val="Arial"/>
        <family val="2"/>
        <charset val="238"/>
      </rPr>
      <t xml:space="preserve"> - přesun finančních prostředků z prostředků přidělených na financování řidičkského a svářečského oprávnění do platů </t>
    </r>
  </si>
  <si>
    <r>
      <t xml:space="preserve">na úvazky vykázané ve výkazu P1-c1 k 30. 9. 2025; </t>
    </r>
    <r>
      <rPr>
        <b/>
        <sz val="10"/>
        <rFont val="Arial"/>
        <family val="2"/>
        <charset val="238"/>
      </rPr>
      <t>bude upraveno po zvýšení závazných úkazatelů ze strany MŠMT.</t>
    </r>
  </si>
  <si>
    <t>Rozpis rozpočtu přímých NIV - 7. 5. 2026</t>
  </si>
  <si>
    <t>Komentář k rozpisu rozpočtu přímých NIV k 7. 5. 2026</t>
  </si>
  <si>
    <t>V Liberci dne 7. 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</si>
</sst>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29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Aptos Narrow"/>
      <family val="2"/>
      <charset val="238"/>
      <scheme val="minor"/>
    </font>
    <font>
      <b/>
      <sz val="8"/>
      <name val="Arial CE"/>
      <charset val="238"/>
    </font>
    <font>
      <sz val="8"/>
      <color theme="1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 CE"/>
      <charset val="238"/>
    </font>
    <font>
      <b/>
      <sz val="10"/>
      <color rgb="FFFF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Calibri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2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4" fontId="3" fillId="0" borderId="0" xfId="1" applyNumberFormat="1"/>
    <xf numFmtId="4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3" fontId="11" fillId="0" borderId="3" xfId="0" applyNumberFormat="1" applyFont="1" applyBorder="1" applyAlignment="1">
      <alignment horizontal="center" vertical="center" wrapText="1"/>
    </xf>
    <xf numFmtId="3" fontId="11" fillId="5" borderId="3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left" vertical="top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3" borderId="1" xfId="0" applyNumberFormat="1" applyFont="1" applyFill="1" applyBorder="1"/>
    <xf numFmtId="0" fontId="19" fillId="0" borderId="1" xfId="1" applyFont="1" applyBorder="1" applyAlignment="1">
      <alignment horizontal="center"/>
    </xf>
    <xf numFmtId="4" fontId="4" fillId="0" borderId="1" xfId="0" applyNumberFormat="1" applyFont="1" applyBorder="1"/>
    <xf numFmtId="0" fontId="20" fillId="10" borderId="1" xfId="0" applyFont="1" applyFill="1" applyBorder="1"/>
    <xf numFmtId="2" fontId="3" fillId="0" borderId="0" xfId="1" applyNumberFormat="1"/>
    <xf numFmtId="2" fontId="8" fillId="4" borderId="5" xfId="0" applyNumberFormat="1" applyFont="1" applyFill="1" applyBorder="1" applyAlignment="1">
      <alignment vertical="center"/>
    </xf>
    <xf numFmtId="2" fontId="13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2" fontId="0" fillId="0" borderId="0" xfId="0" applyNumberFormat="1"/>
    <xf numFmtId="0" fontId="20" fillId="10" borderId="1" xfId="0" applyFont="1" applyFill="1" applyBorder="1" applyAlignment="1">
      <alignment horizontal="center"/>
    </xf>
    <xf numFmtId="3" fontId="20" fillId="10" borderId="1" xfId="0" applyNumberFormat="1" applyFont="1" applyFill="1" applyBorder="1"/>
    <xf numFmtId="2" fontId="20" fillId="10" borderId="1" xfId="0" applyNumberFormat="1" applyFont="1" applyFill="1" applyBorder="1"/>
    <xf numFmtId="0" fontId="21" fillId="10" borderId="1" xfId="1" applyFont="1" applyFill="1" applyBorder="1" applyAlignment="1">
      <alignment horizontal="center"/>
    </xf>
    <xf numFmtId="164" fontId="20" fillId="10" borderId="1" xfId="0" applyNumberFormat="1" applyFont="1" applyFill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4" fontId="20" fillId="10" borderId="1" xfId="0" applyNumberFormat="1" applyFont="1" applyFill="1" applyBorder="1"/>
    <xf numFmtId="3" fontId="22" fillId="0" borderId="1" xfId="0" applyNumberFormat="1" applyFont="1" applyBorder="1"/>
    <xf numFmtId="2" fontId="0" fillId="0" borderId="1" xfId="0" applyNumberFormat="1" applyBorder="1"/>
    <xf numFmtId="3" fontId="3" fillId="0" borderId="0" xfId="1" applyNumberFormat="1"/>
    <xf numFmtId="0" fontId="4" fillId="0" borderId="4" xfId="0" applyFont="1" applyBorder="1" applyAlignment="1">
      <alignment horizontal="center"/>
    </xf>
    <xf numFmtId="0" fontId="20" fillId="5" borderId="1" xfId="0" applyFont="1" applyFill="1" applyBorder="1"/>
    <xf numFmtId="0" fontId="20" fillId="5" borderId="4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21" fillId="5" borderId="1" xfId="1" applyFont="1" applyFill="1" applyBorder="1" applyAlignment="1">
      <alignment horizontal="center"/>
    </xf>
    <xf numFmtId="3" fontId="20" fillId="5" borderId="1" xfId="0" applyNumberFormat="1" applyFont="1" applyFill="1" applyBorder="1"/>
    <xf numFmtId="2" fontId="20" fillId="5" borderId="1" xfId="0" applyNumberFormat="1" applyFont="1" applyFill="1" applyBorder="1"/>
    <xf numFmtId="164" fontId="20" fillId="5" borderId="1" xfId="0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4" fontId="20" fillId="5" borderId="1" xfId="0" applyNumberFormat="1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8" fillId="4" borderId="4" xfId="0" applyNumberFormat="1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 vertical="center" wrapText="1"/>
    </xf>
    <xf numFmtId="4" fontId="12" fillId="5" borderId="3" xfId="0" applyNumberFormat="1" applyFont="1" applyFill="1" applyBorder="1" applyAlignment="1">
      <alignment horizontal="center" vertical="center" wrapText="1"/>
    </xf>
    <xf numFmtId="4" fontId="12" fillId="5" borderId="11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  <xf numFmtId="4" fontId="10" fillId="6" borderId="1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 textRotation="90" wrapText="1"/>
    </xf>
    <xf numFmtId="3" fontId="12" fillId="0" borderId="1" xfId="0" applyNumberFormat="1" applyFont="1" applyBorder="1" applyAlignment="1">
      <alignment horizontal="center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textRotation="90"/>
    </xf>
    <xf numFmtId="9" fontId="7" fillId="7" borderId="13" xfId="0" applyNumberFormat="1" applyFont="1" applyFill="1" applyBorder="1" applyAlignment="1">
      <alignment horizontal="center"/>
    </xf>
    <xf numFmtId="3" fontId="16" fillId="8" borderId="3" xfId="0" applyNumberFormat="1" applyFont="1" applyFill="1" applyBorder="1" applyAlignment="1">
      <alignment horizontal="center" vertical="center" wrapText="1"/>
    </xf>
    <xf numFmtId="3" fontId="16" fillId="8" borderId="11" xfId="0" applyNumberFormat="1" applyFont="1" applyFill="1" applyBorder="1" applyAlignment="1">
      <alignment horizontal="center" vertical="center" wrapText="1"/>
    </xf>
    <xf numFmtId="3" fontId="16" fillId="8" borderId="2" xfId="0" applyNumberFormat="1" applyFont="1" applyFill="1" applyBorder="1" applyAlignment="1">
      <alignment horizontal="center" vertical="center" wrapText="1"/>
    </xf>
    <xf numFmtId="3" fontId="15" fillId="11" borderId="1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414BE371-7FCC-4A10-9118-10BFFAE9E8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rajlbc-my.sharepoint.com/personal/kamila_lofflerova_kraj-lbc_cz/Documents/2026/PEDAGOG/ROZPO&#268;ET/02_rozpis/M&#352;MT_KULK_podklad_rozpis.xlsx" TargetMode="External"/><Relationship Id="rId1" Type="http://schemas.openxmlformats.org/officeDocument/2006/relationships/externalLinkPath" Target="M&#352;MT_KULK_podklad_rozp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List2"/>
      <sheetName val="List4"/>
    </sheetNames>
    <sheetDataSet>
      <sheetData sheetId="0"/>
      <sheetData sheetId="1"/>
      <sheetData sheetId="2">
        <row r="4">
          <cell r="B4">
            <v>600009998</v>
          </cell>
          <cell r="C4">
            <v>62237004</v>
          </cell>
        </row>
        <row r="5">
          <cell r="B5">
            <v>600010007</v>
          </cell>
          <cell r="C5">
            <v>828840</v>
          </cell>
        </row>
        <row r="6">
          <cell r="B6">
            <v>600010449</v>
          </cell>
          <cell r="C6">
            <v>60252758</v>
          </cell>
        </row>
        <row r="7">
          <cell r="B7">
            <v>600010414</v>
          </cell>
          <cell r="C7">
            <v>60252570</v>
          </cell>
        </row>
        <row r="8">
          <cell r="B8">
            <v>600010554</v>
          </cell>
          <cell r="C8">
            <v>46748016</v>
          </cell>
        </row>
        <row r="9">
          <cell r="B9">
            <v>600010511</v>
          </cell>
          <cell r="C9">
            <v>46748067</v>
          </cell>
        </row>
        <row r="10">
          <cell r="B10">
            <v>600012654</v>
          </cell>
          <cell r="C10">
            <v>856070</v>
          </cell>
        </row>
        <row r="11">
          <cell r="B11">
            <v>600012638</v>
          </cell>
          <cell r="C11">
            <v>854981</v>
          </cell>
        </row>
        <row r="12">
          <cell r="B12">
            <v>600171744</v>
          </cell>
          <cell r="C12">
            <v>60252537</v>
          </cell>
        </row>
        <row r="13">
          <cell r="B13">
            <v>600171752</v>
          </cell>
          <cell r="C13">
            <v>856037</v>
          </cell>
        </row>
        <row r="14">
          <cell r="B14">
            <v>600010589</v>
          </cell>
          <cell r="C14">
            <v>46748075</v>
          </cell>
        </row>
        <row r="15">
          <cell r="B15">
            <v>600010015</v>
          </cell>
          <cell r="C15">
            <v>49864637</v>
          </cell>
        </row>
        <row r="16">
          <cell r="B16">
            <v>600020380</v>
          </cell>
          <cell r="C16">
            <v>60252511</v>
          </cell>
        </row>
        <row r="17">
          <cell r="B17">
            <v>600010571</v>
          </cell>
          <cell r="C17">
            <v>46747966</v>
          </cell>
        </row>
        <row r="18">
          <cell r="B18">
            <v>600010040</v>
          </cell>
          <cell r="C18">
            <v>48283142</v>
          </cell>
        </row>
        <row r="19">
          <cell r="B19">
            <v>600010562</v>
          </cell>
          <cell r="C19">
            <v>46747982</v>
          </cell>
        </row>
        <row r="20">
          <cell r="B20">
            <v>600020398</v>
          </cell>
          <cell r="C20">
            <v>46747991</v>
          </cell>
        </row>
        <row r="21">
          <cell r="B21">
            <v>600020347</v>
          </cell>
          <cell r="C21">
            <v>49864688</v>
          </cell>
        </row>
        <row r="22">
          <cell r="B22">
            <v>600010023</v>
          </cell>
          <cell r="C22">
            <v>62237039</v>
          </cell>
        </row>
        <row r="23">
          <cell r="B23">
            <v>600020371</v>
          </cell>
          <cell r="C23">
            <v>60252600</v>
          </cell>
        </row>
        <row r="24">
          <cell r="B24">
            <v>600010422</v>
          </cell>
          <cell r="C24">
            <v>60252766</v>
          </cell>
        </row>
        <row r="25">
          <cell r="B25">
            <v>600012646</v>
          </cell>
          <cell r="C25">
            <v>854999</v>
          </cell>
        </row>
        <row r="26">
          <cell r="B26">
            <v>600019713</v>
          </cell>
          <cell r="C26">
            <v>673731</v>
          </cell>
        </row>
        <row r="27">
          <cell r="B27">
            <v>600019802</v>
          </cell>
          <cell r="C27">
            <v>581071</v>
          </cell>
        </row>
        <row r="28">
          <cell r="B28">
            <v>600170594</v>
          </cell>
          <cell r="C28">
            <v>671274</v>
          </cell>
        </row>
        <row r="29">
          <cell r="B29">
            <v>600170608</v>
          </cell>
          <cell r="C29">
            <v>526517</v>
          </cell>
        </row>
        <row r="30">
          <cell r="B30">
            <v>600170896</v>
          </cell>
          <cell r="C30">
            <v>528714</v>
          </cell>
        </row>
        <row r="31">
          <cell r="B31">
            <v>600170900</v>
          </cell>
          <cell r="C31">
            <v>87891</v>
          </cell>
        </row>
        <row r="32">
          <cell r="B32">
            <v>600010104</v>
          </cell>
          <cell r="C32">
            <v>14451018</v>
          </cell>
        </row>
        <row r="33">
          <cell r="B33">
            <v>600010490</v>
          </cell>
          <cell r="C33">
            <v>18385036</v>
          </cell>
        </row>
        <row r="34">
          <cell r="B34">
            <v>600010481</v>
          </cell>
          <cell r="C34">
            <v>140147</v>
          </cell>
        </row>
        <row r="35">
          <cell r="B35">
            <v>600010686</v>
          </cell>
          <cell r="C35">
            <v>555053</v>
          </cell>
        </row>
        <row r="36">
          <cell r="B36">
            <v>600170918</v>
          </cell>
          <cell r="C36">
            <v>15043151</v>
          </cell>
        </row>
        <row r="37">
          <cell r="B37">
            <v>600010678</v>
          </cell>
          <cell r="C37">
            <v>82554</v>
          </cell>
        </row>
        <row r="38">
          <cell r="B38">
            <v>600023460</v>
          </cell>
          <cell r="C38">
            <v>46746862</v>
          </cell>
        </row>
        <row r="39">
          <cell r="B39">
            <v>691000093</v>
          </cell>
          <cell r="C39">
            <v>75129507</v>
          </cell>
        </row>
        <row r="40">
          <cell r="B40">
            <v>600023401</v>
          </cell>
          <cell r="C40">
            <v>46748059</v>
          </cell>
        </row>
        <row r="41">
          <cell r="B41">
            <v>600023427</v>
          </cell>
          <cell r="C41">
            <v>46749799</v>
          </cell>
        </row>
        <row r="42">
          <cell r="B42">
            <v>600023389</v>
          </cell>
          <cell r="C42">
            <v>60254190</v>
          </cell>
        </row>
        <row r="43">
          <cell r="B43">
            <v>600023133</v>
          </cell>
          <cell r="C43">
            <v>70842922</v>
          </cell>
        </row>
        <row r="44">
          <cell r="B44">
            <v>600171523</v>
          </cell>
          <cell r="C44">
            <v>70972826</v>
          </cell>
        </row>
        <row r="45">
          <cell r="B45">
            <v>600023320</v>
          </cell>
          <cell r="C45">
            <v>60254301</v>
          </cell>
        </row>
        <row r="46">
          <cell r="B46">
            <v>600023354</v>
          </cell>
          <cell r="C46">
            <v>60254238</v>
          </cell>
        </row>
        <row r="47">
          <cell r="B47">
            <v>600099504</v>
          </cell>
          <cell r="C47">
            <v>70839921</v>
          </cell>
        </row>
        <row r="48">
          <cell r="B48">
            <v>600024342</v>
          </cell>
          <cell r="C48">
            <v>70839999</v>
          </cell>
        </row>
        <row r="49">
          <cell r="B49">
            <v>600028828</v>
          </cell>
          <cell r="C49">
            <v>49864360</v>
          </cell>
        </row>
        <row r="50">
          <cell r="B50">
            <v>600028836</v>
          </cell>
          <cell r="C50">
            <v>49864351</v>
          </cell>
        </row>
        <row r="51">
          <cell r="B51">
            <v>610400681</v>
          </cell>
          <cell r="C51">
            <v>70226458</v>
          </cell>
        </row>
        <row r="52">
          <cell r="B52">
            <v>600023141</v>
          </cell>
          <cell r="C52">
            <v>63778181</v>
          </cell>
        </row>
        <row r="53">
          <cell r="B53">
            <v>600029107</v>
          </cell>
          <cell r="C53">
            <v>60252774</v>
          </cell>
        </row>
        <row r="54">
          <cell r="B54">
            <v>600029166</v>
          </cell>
          <cell r="C54">
            <v>46748105</v>
          </cell>
        </row>
        <row r="55">
          <cell r="B55">
            <v>600029808</v>
          </cell>
          <cell r="C55">
            <v>855006</v>
          </cell>
        </row>
        <row r="56">
          <cell r="B56">
            <v>600033392</v>
          </cell>
          <cell r="C56">
            <v>70948801</v>
          </cell>
        </row>
        <row r="57">
          <cell r="B57">
            <v>600033511</v>
          </cell>
          <cell r="C57">
            <v>70948798</v>
          </cell>
        </row>
        <row r="58">
          <cell r="B58">
            <v>600033597</v>
          </cell>
          <cell r="C58">
            <v>70848211</v>
          </cell>
        </row>
        <row r="59">
          <cell r="B59">
            <v>600034062</v>
          </cell>
          <cell r="C59">
            <v>70948810</v>
          </cell>
        </row>
        <row r="60">
          <cell r="B60">
            <v>691013861</v>
          </cell>
          <cell r="C60">
            <v>8729590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06CB-EACA-4D92-886A-A0BB9FA71254}">
  <dimension ref="A1:AR238"/>
  <sheetViews>
    <sheetView showGridLines="0" tabSelected="1" zoomScaleNormal="100" workbookViewId="0">
      <pane xSplit="7" ySplit="6" topLeftCell="AK228" activePane="bottomRight" state="frozen"/>
      <selection pane="topRight" activeCell="H1" sqref="H1"/>
      <selection pane="bottomLeft" activeCell="A7" sqref="A7"/>
      <selection pane="bottomRight" activeCell="AL242" sqref="AL242"/>
    </sheetView>
  </sheetViews>
  <sheetFormatPr defaultRowHeight="15" x14ac:dyDescent="0.25"/>
  <cols>
    <col min="2" max="2" width="10.85546875" customWidth="1"/>
    <col min="3" max="3" width="12.5703125" customWidth="1"/>
    <col min="4" max="4" width="77.42578125" customWidth="1"/>
    <col min="5" max="5" width="11.85546875" customWidth="1"/>
    <col min="6" max="6" width="11.140625" customWidth="1"/>
    <col min="7" max="7" width="12.28515625" customWidth="1"/>
    <col min="8" max="8" width="12.42578125" customWidth="1"/>
    <col min="9" max="9" width="12.140625" customWidth="1"/>
    <col min="10" max="13" width="10.5703125" customWidth="1"/>
    <col min="14" max="14" width="10" style="44" bestFit="1" customWidth="1"/>
    <col min="15" max="15" width="10.28515625" style="1" customWidth="1"/>
    <col min="16" max="16" width="12.28515625" style="1" customWidth="1"/>
    <col min="17" max="17" width="9.140625" style="1"/>
    <col min="18" max="18" width="10.140625" style="1" customWidth="1"/>
    <col min="19" max="19" width="10.5703125" style="1" customWidth="1"/>
    <col min="20" max="20" width="9.140625" style="1"/>
    <col min="21" max="22" width="10.7109375" style="1" customWidth="1"/>
    <col min="23" max="26" width="9.140625" style="1"/>
    <col min="27" max="27" width="13.85546875" style="1" customWidth="1"/>
    <col min="28" max="29" width="9.140625" style="1"/>
    <col min="30" max="30" width="13.42578125" style="1" customWidth="1"/>
    <col min="31" max="33" width="9.140625" style="6"/>
    <col min="34" max="34" width="10.28515625" style="6" customWidth="1"/>
    <col min="35" max="35" width="14.42578125" style="6" customWidth="1"/>
    <col min="36" max="36" width="11.5703125" style="6" customWidth="1"/>
    <col min="37" max="37" width="9.140625" style="6"/>
    <col min="38" max="42" width="14.85546875" style="1" customWidth="1"/>
    <col min="43" max="43" width="14.85546875" customWidth="1"/>
    <col min="44" max="44" width="14.85546875" style="6" customWidth="1"/>
  </cols>
  <sheetData>
    <row r="1" spans="1:44" x14ac:dyDescent="0.25">
      <c r="A1" s="4"/>
      <c r="B1" s="4"/>
      <c r="C1" s="4"/>
      <c r="D1" s="4"/>
      <c r="E1" s="3"/>
      <c r="F1" s="4"/>
      <c r="G1" s="4"/>
      <c r="H1" s="4"/>
      <c r="I1" s="4"/>
      <c r="J1" s="4"/>
      <c r="K1" s="4"/>
      <c r="L1" s="4"/>
      <c r="M1" s="4"/>
      <c r="N1" s="40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"/>
      <c r="AF1" s="5"/>
      <c r="AG1" s="5"/>
      <c r="AH1" s="5"/>
      <c r="AI1" s="5"/>
      <c r="AJ1" s="5"/>
      <c r="AK1" s="5"/>
      <c r="AL1" s="54"/>
      <c r="AM1" s="54"/>
      <c r="AN1" s="54"/>
      <c r="AO1" s="54"/>
      <c r="AP1" s="54"/>
      <c r="AQ1" s="5"/>
      <c r="AR1" s="5"/>
    </row>
    <row r="2" spans="1:44" x14ac:dyDescent="0.25">
      <c r="A2" s="7" t="s">
        <v>126</v>
      </c>
      <c r="B2" s="2"/>
      <c r="C2" s="2"/>
      <c r="E2" s="2"/>
      <c r="F2" s="8"/>
      <c r="G2" s="8"/>
      <c r="H2" s="92" t="s">
        <v>117</v>
      </c>
      <c r="I2" s="93"/>
      <c r="J2" s="93"/>
      <c r="K2" s="93"/>
      <c r="L2" s="93"/>
      <c r="M2" s="93"/>
      <c r="N2" s="93"/>
      <c r="O2" s="94" t="s">
        <v>82</v>
      </c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233</v>
      </c>
      <c r="AM2" s="96"/>
      <c r="AN2" s="96"/>
      <c r="AO2" s="96"/>
      <c r="AP2" s="96"/>
      <c r="AQ2" s="96"/>
      <c r="AR2" s="96"/>
    </row>
    <row r="3" spans="1:44" ht="15" customHeight="1" x14ac:dyDescent="0.25">
      <c r="A3" s="2"/>
      <c r="B3" s="2"/>
      <c r="C3" s="2"/>
      <c r="E3" s="2"/>
      <c r="F3" s="9"/>
      <c r="G3" s="9"/>
      <c r="H3" s="69" t="s">
        <v>83</v>
      </c>
      <c r="I3" s="70"/>
      <c r="J3" s="70"/>
      <c r="K3" s="70" t="s">
        <v>84</v>
      </c>
      <c r="L3" s="70"/>
      <c r="M3" s="70"/>
      <c r="N3" s="41"/>
      <c r="O3" s="97" t="s">
        <v>85</v>
      </c>
      <c r="P3" s="98"/>
      <c r="Q3" s="98"/>
      <c r="R3" s="98"/>
      <c r="S3" s="98"/>
      <c r="T3" s="98"/>
      <c r="U3" s="98"/>
      <c r="V3" s="98"/>
      <c r="W3" s="97" t="s">
        <v>86</v>
      </c>
      <c r="X3" s="98"/>
      <c r="Y3" s="98"/>
      <c r="Z3" s="98"/>
      <c r="AA3" s="99" t="s">
        <v>87</v>
      </c>
      <c r="AB3" s="71" t="s">
        <v>125</v>
      </c>
      <c r="AC3" s="72"/>
      <c r="AD3" s="73"/>
      <c r="AE3" s="81" t="s">
        <v>124</v>
      </c>
      <c r="AF3" s="81"/>
      <c r="AG3" s="81"/>
      <c r="AH3" s="81"/>
      <c r="AI3" s="81"/>
      <c r="AJ3" s="81"/>
      <c r="AK3" s="81"/>
      <c r="AL3" s="82" t="s">
        <v>83</v>
      </c>
      <c r="AM3" s="82"/>
      <c r="AN3" s="82"/>
      <c r="AO3" s="103" t="s">
        <v>84</v>
      </c>
      <c r="AP3" s="104"/>
      <c r="AQ3" s="104"/>
      <c r="AR3" s="105"/>
    </row>
    <row r="4" spans="1:44" ht="29.25" customHeight="1" x14ac:dyDescent="0.25">
      <c r="E4" s="2"/>
      <c r="H4" s="77" t="s">
        <v>88</v>
      </c>
      <c r="I4" s="83" t="s">
        <v>85</v>
      </c>
      <c r="J4" s="83" t="s">
        <v>86</v>
      </c>
      <c r="K4" s="85" t="s">
        <v>116</v>
      </c>
      <c r="L4" s="86"/>
      <c r="M4" s="87"/>
      <c r="N4" s="79" t="s">
        <v>115</v>
      </c>
      <c r="O4" s="85" t="s">
        <v>91</v>
      </c>
      <c r="P4" s="86"/>
      <c r="Q4" s="86"/>
      <c r="R4" s="86"/>
      <c r="S4" s="86"/>
      <c r="T4" s="86"/>
      <c r="U4" s="86"/>
      <c r="V4" s="87"/>
      <c r="W4" s="85" t="s">
        <v>91</v>
      </c>
      <c r="X4" s="86"/>
      <c r="Y4" s="86"/>
      <c r="Z4" s="87"/>
      <c r="AA4" s="100"/>
      <c r="AB4" s="74"/>
      <c r="AC4" s="75"/>
      <c r="AD4" s="76"/>
      <c r="AE4" s="109" t="s">
        <v>92</v>
      </c>
      <c r="AF4" s="88" t="s">
        <v>114</v>
      </c>
      <c r="AG4" s="90" t="s">
        <v>93</v>
      </c>
      <c r="AH4" s="90" t="s">
        <v>94</v>
      </c>
      <c r="AI4" s="90" t="s">
        <v>95</v>
      </c>
      <c r="AJ4" s="88" t="s">
        <v>96</v>
      </c>
      <c r="AK4" s="101" t="s">
        <v>123</v>
      </c>
      <c r="AL4" s="77" t="s">
        <v>88</v>
      </c>
      <c r="AM4" s="77" t="s">
        <v>85</v>
      </c>
      <c r="AN4" s="77" t="s">
        <v>86</v>
      </c>
      <c r="AO4" s="108" t="s">
        <v>125</v>
      </c>
      <c r="AP4" s="108"/>
      <c r="AQ4" s="108"/>
      <c r="AR4" s="106" t="s">
        <v>115</v>
      </c>
    </row>
    <row r="5" spans="1:44" ht="66.75" customHeight="1" x14ac:dyDescent="0.25">
      <c r="A5" s="16" t="s">
        <v>97</v>
      </c>
      <c r="B5" s="17" t="s">
        <v>98</v>
      </c>
      <c r="C5" s="17" t="s">
        <v>1</v>
      </c>
      <c r="D5" s="16" t="s">
        <v>99</v>
      </c>
      <c r="E5" s="16" t="s">
        <v>2</v>
      </c>
      <c r="F5" s="16" t="s">
        <v>3</v>
      </c>
      <c r="G5" s="16" t="s">
        <v>4</v>
      </c>
      <c r="H5" s="78"/>
      <c r="I5" s="84"/>
      <c r="J5" s="84"/>
      <c r="K5" s="14" t="s">
        <v>113</v>
      </c>
      <c r="L5" s="14" t="s">
        <v>90</v>
      </c>
      <c r="M5" s="14" t="s">
        <v>114</v>
      </c>
      <c r="N5" s="80"/>
      <c r="O5" s="18" t="s">
        <v>100</v>
      </c>
      <c r="P5" s="18" t="s">
        <v>119</v>
      </c>
      <c r="Q5" s="18" t="s">
        <v>93</v>
      </c>
      <c r="R5" s="18" t="s">
        <v>101</v>
      </c>
      <c r="S5" s="18" t="s">
        <v>94</v>
      </c>
      <c r="T5" s="18" t="s">
        <v>102</v>
      </c>
      <c r="U5" s="18" t="s">
        <v>120</v>
      </c>
      <c r="V5" s="19" t="s">
        <v>103</v>
      </c>
      <c r="W5" s="18" t="s">
        <v>122</v>
      </c>
      <c r="X5" s="18" t="s">
        <v>104</v>
      </c>
      <c r="Y5" s="18" t="s">
        <v>105</v>
      </c>
      <c r="Z5" s="19" t="s">
        <v>106</v>
      </c>
      <c r="AA5" s="100"/>
      <c r="AB5" s="15" t="s">
        <v>113</v>
      </c>
      <c r="AC5" s="15" t="s">
        <v>90</v>
      </c>
      <c r="AD5" s="19" t="s">
        <v>119</v>
      </c>
      <c r="AE5" s="110"/>
      <c r="AF5" s="89"/>
      <c r="AG5" s="91"/>
      <c r="AH5" s="91"/>
      <c r="AI5" s="91"/>
      <c r="AJ5" s="89"/>
      <c r="AK5" s="102"/>
      <c r="AL5" s="78"/>
      <c r="AM5" s="78"/>
      <c r="AN5" s="78"/>
      <c r="AO5" s="14" t="s">
        <v>113</v>
      </c>
      <c r="AP5" s="14" t="s">
        <v>90</v>
      </c>
      <c r="AQ5" s="14" t="s">
        <v>114</v>
      </c>
      <c r="AR5" s="107"/>
    </row>
    <row r="6" spans="1:44" x14ac:dyDescent="0.25">
      <c r="A6" s="12" t="s">
        <v>107</v>
      </c>
      <c r="B6" s="12" t="s">
        <v>0</v>
      </c>
      <c r="C6" s="12" t="s">
        <v>108</v>
      </c>
      <c r="D6" s="12" t="s">
        <v>109</v>
      </c>
      <c r="E6" s="12" t="s">
        <v>110</v>
      </c>
      <c r="F6" s="12" t="s">
        <v>111</v>
      </c>
      <c r="G6" s="12" t="s">
        <v>112</v>
      </c>
      <c r="H6" s="13" t="s">
        <v>88</v>
      </c>
      <c r="I6" s="13" t="s">
        <v>142</v>
      </c>
      <c r="J6" s="13" t="s">
        <v>86</v>
      </c>
      <c r="K6" s="13" t="s">
        <v>113</v>
      </c>
      <c r="L6" s="13" t="s">
        <v>90</v>
      </c>
      <c r="M6" s="13" t="s">
        <v>118</v>
      </c>
      <c r="N6" s="42" t="s">
        <v>115</v>
      </c>
      <c r="O6" s="13" t="s">
        <v>142</v>
      </c>
      <c r="P6" s="13" t="s">
        <v>142</v>
      </c>
      <c r="Q6" s="13" t="s">
        <v>142</v>
      </c>
      <c r="R6" s="13" t="s">
        <v>142</v>
      </c>
      <c r="S6" s="13" t="s">
        <v>142</v>
      </c>
      <c r="T6" s="13" t="s">
        <v>142</v>
      </c>
      <c r="U6" s="13" t="s">
        <v>142</v>
      </c>
      <c r="V6" s="13" t="s">
        <v>142</v>
      </c>
      <c r="W6" s="13" t="s">
        <v>86</v>
      </c>
      <c r="X6" s="13" t="s">
        <v>86</v>
      </c>
      <c r="Y6" s="13" t="s">
        <v>86</v>
      </c>
      <c r="Z6" s="13" t="s">
        <v>86</v>
      </c>
      <c r="AA6" s="13" t="s">
        <v>143</v>
      </c>
      <c r="AB6" s="13" t="s">
        <v>113</v>
      </c>
      <c r="AC6" s="13" t="s">
        <v>90</v>
      </c>
      <c r="AD6" s="13" t="s">
        <v>118</v>
      </c>
      <c r="AE6" s="50" t="s">
        <v>115</v>
      </c>
      <c r="AF6" s="50" t="s">
        <v>115</v>
      </c>
      <c r="AG6" s="50" t="s">
        <v>115</v>
      </c>
      <c r="AH6" s="50" t="s">
        <v>115</v>
      </c>
      <c r="AI6" s="50" t="s">
        <v>115</v>
      </c>
      <c r="AJ6" s="50" t="s">
        <v>115</v>
      </c>
      <c r="AK6" s="50" t="s">
        <v>115</v>
      </c>
      <c r="AL6" s="13" t="s">
        <v>88</v>
      </c>
      <c r="AM6" s="13" t="s">
        <v>142</v>
      </c>
      <c r="AN6" s="13" t="s">
        <v>86</v>
      </c>
      <c r="AO6" s="13" t="s">
        <v>113</v>
      </c>
      <c r="AP6" s="13" t="s">
        <v>90</v>
      </c>
      <c r="AQ6" s="13" t="s">
        <v>118</v>
      </c>
      <c r="AR6" s="50" t="s">
        <v>115</v>
      </c>
    </row>
    <row r="7" spans="1:44" ht="16.5" customHeight="1" x14ac:dyDescent="0.25">
      <c r="A7" s="32">
        <v>1401</v>
      </c>
      <c r="B7" s="32">
        <v>600009998</v>
      </c>
      <c r="C7" s="32">
        <f>_xlfn.XLOOKUP(B7,[1]List4!$B$4:$B$60,[1]List4!$C$4:$C$60)</f>
        <v>62237004</v>
      </c>
      <c r="D7" s="33" t="s">
        <v>23</v>
      </c>
      <c r="E7" s="32">
        <v>3121</v>
      </c>
      <c r="F7" s="32" t="s">
        <v>24</v>
      </c>
      <c r="G7" s="32" t="s">
        <v>7</v>
      </c>
      <c r="H7" s="35">
        <f>I7+J7+K7+L7+M7</f>
        <v>39457774</v>
      </c>
      <c r="I7" s="35">
        <v>29271346</v>
      </c>
      <c r="J7" s="33">
        <v>0</v>
      </c>
      <c r="K7" s="35">
        <v>9893715</v>
      </c>
      <c r="L7" s="35">
        <v>292713</v>
      </c>
      <c r="M7" s="35">
        <v>0</v>
      </c>
      <c r="N7" s="43">
        <v>35.006</v>
      </c>
      <c r="O7" s="35">
        <f>X7*-1</f>
        <v>0</v>
      </c>
      <c r="P7" s="35"/>
      <c r="Q7" s="35"/>
      <c r="R7" s="35"/>
      <c r="S7" s="35"/>
      <c r="T7" s="35"/>
      <c r="U7" s="35"/>
      <c r="V7" s="35">
        <f>O7+P7+Q7+R7+S7+T7+U7</f>
        <v>0</v>
      </c>
      <c r="W7" s="35">
        <f>OON!J7</f>
        <v>0</v>
      </c>
      <c r="X7" s="35">
        <f>OON!P7</f>
        <v>0</v>
      </c>
      <c r="Y7" s="35">
        <f>OON!N7</f>
        <v>0</v>
      </c>
      <c r="Z7" s="35">
        <f>W7+X7+Y7</f>
        <v>0</v>
      </c>
      <c r="AA7" s="35">
        <f>V7+Z7</f>
        <v>0</v>
      </c>
      <c r="AB7" s="35">
        <f>ROUND((V7+W7+X7)*33.8%,0)</f>
        <v>0</v>
      </c>
      <c r="AC7" s="35">
        <f>ROUND(V7*1%,0)</f>
        <v>0</v>
      </c>
      <c r="AD7" s="35"/>
      <c r="AE7" s="38">
        <f>OON!S7</f>
        <v>0</v>
      </c>
      <c r="AF7" s="38"/>
      <c r="AG7" s="38"/>
      <c r="AH7" s="38"/>
      <c r="AI7" s="38"/>
      <c r="AJ7" s="38"/>
      <c r="AK7" s="38">
        <f>AE7+AF7+AG7+AH7+AI7+AJ7</f>
        <v>0</v>
      </c>
      <c r="AL7" s="35">
        <f>AM7+AN7+AO7+AP7+AQ7</f>
        <v>39457774</v>
      </c>
      <c r="AM7" s="35">
        <f>I7+V7</f>
        <v>29271346</v>
      </c>
      <c r="AN7" s="35">
        <f>J7+Z7</f>
        <v>0</v>
      </c>
      <c r="AO7" s="35">
        <f t="shared" ref="AO7:AQ8" si="0">K7+AB7</f>
        <v>9893715</v>
      </c>
      <c r="AP7" s="35">
        <f t="shared" si="0"/>
        <v>292713</v>
      </c>
      <c r="AQ7" s="35">
        <f t="shared" si="0"/>
        <v>0</v>
      </c>
      <c r="AR7" s="38">
        <f>N7+AK7</f>
        <v>35.006</v>
      </c>
    </row>
    <row r="8" spans="1:44" x14ac:dyDescent="0.25">
      <c r="A8" s="32">
        <v>1401</v>
      </c>
      <c r="B8" s="32">
        <v>600009998</v>
      </c>
      <c r="C8" s="32">
        <f>_xlfn.XLOOKUP(B8,[1]List4!$B$4:$B$60,[1]List4!$C$4:$C$60)</f>
        <v>62237004</v>
      </c>
      <c r="D8" s="33" t="s">
        <v>23</v>
      </c>
      <c r="E8" s="37">
        <v>3121</v>
      </c>
      <c r="F8" s="37" t="s">
        <v>63</v>
      </c>
      <c r="G8" s="37" t="s">
        <v>64</v>
      </c>
      <c r="H8" s="35">
        <f>I8+J8+K8+L8+M8</f>
        <v>0</v>
      </c>
      <c r="I8" s="35">
        <v>0</v>
      </c>
      <c r="J8" s="33">
        <v>0</v>
      </c>
      <c r="K8" s="35">
        <v>0</v>
      </c>
      <c r="L8" s="35">
        <v>0</v>
      </c>
      <c r="M8" s="35">
        <v>0</v>
      </c>
      <c r="N8" s="43">
        <v>0</v>
      </c>
      <c r="O8" s="35">
        <f>X8*-1</f>
        <v>0</v>
      </c>
      <c r="P8" s="35"/>
      <c r="Q8" s="35"/>
      <c r="R8" s="35"/>
      <c r="S8" s="35"/>
      <c r="T8" s="35"/>
      <c r="U8" s="35"/>
      <c r="V8" s="35">
        <f>O8+P8+Q8+R8+S8+T8+U8</f>
        <v>0</v>
      </c>
      <c r="W8" s="35">
        <f>OON!J8</f>
        <v>0</v>
      </c>
      <c r="X8" s="35">
        <f>OON!P8</f>
        <v>0</v>
      </c>
      <c r="Y8" s="35">
        <f>OON!N8</f>
        <v>0</v>
      </c>
      <c r="Z8" s="35">
        <f>W8+X8+Y8</f>
        <v>0</v>
      </c>
      <c r="AA8" s="35">
        <f>V8+Z8</f>
        <v>0</v>
      </c>
      <c r="AB8" s="35">
        <f>ROUND((V8+W8+X8)*33.8%,0)</f>
        <v>0</v>
      </c>
      <c r="AC8" s="35">
        <f>ROUND(V8*1%,0)</f>
        <v>0</v>
      </c>
      <c r="AD8" s="35"/>
      <c r="AE8" s="38">
        <f>OON!S8</f>
        <v>0</v>
      </c>
      <c r="AF8" s="38"/>
      <c r="AG8" s="38"/>
      <c r="AH8" s="38"/>
      <c r="AI8" s="38"/>
      <c r="AJ8" s="38"/>
      <c r="AK8" s="38">
        <f>AE8+AF8+AG8+AH8+AI8+AJ8</f>
        <v>0</v>
      </c>
      <c r="AL8" s="35">
        <f>AM8+AN8+AO8+AP8+AQ8</f>
        <v>0</v>
      </c>
      <c r="AM8" s="35">
        <f>I8+V8</f>
        <v>0</v>
      </c>
      <c r="AN8" s="35">
        <f>J8+Z8</f>
        <v>0</v>
      </c>
      <c r="AO8" s="35">
        <f t="shared" si="0"/>
        <v>0</v>
      </c>
      <c r="AP8" s="35">
        <f t="shared" si="0"/>
        <v>0</v>
      </c>
      <c r="AQ8" s="35">
        <f t="shared" si="0"/>
        <v>0</v>
      </c>
      <c r="AR8" s="38">
        <f>N8+AK8</f>
        <v>0</v>
      </c>
    </row>
    <row r="9" spans="1:44" x14ac:dyDescent="0.25">
      <c r="A9" s="45"/>
      <c r="B9" s="45"/>
      <c r="C9" s="45"/>
      <c r="D9" s="39" t="s">
        <v>146</v>
      </c>
      <c r="E9" s="48"/>
      <c r="F9" s="48"/>
      <c r="G9" s="48"/>
      <c r="H9" s="46">
        <f t="shared" ref="H9:AR9" si="1">SUM(H7:H8)</f>
        <v>39457774</v>
      </c>
      <c r="I9" s="46">
        <f t="shared" si="1"/>
        <v>29271346</v>
      </c>
      <c r="J9" s="39">
        <f t="shared" si="1"/>
        <v>0</v>
      </c>
      <c r="K9" s="46">
        <f t="shared" si="1"/>
        <v>9893715</v>
      </c>
      <c r="L9" s="46">
        <f t="shared" si="1"/>
        <v>292713</v>
      </c>
      <c r="M9" s="46">
        <f t="shared" si="1"/>
        <v>0</v>
      </c>
      <c r="N9" s="47">
        <f t="shared" si="1"/>
        <v>35.006</v>
      </c>
      <c r="O9" s="46">
        <f t="shared" si="1"/>
        <v>0</v>
      </c>
      <c r="P9" s="46">
        <f t="shared" si="1"/>
        <v>0</v>
      </c>
      <c r="Q9" s="46">
        <f t="shared" si="1"/>
        <v>0</v>
      </c>
      <c r="R9" s="46">
        <f t="shared" si="1"/>
        <v>0</v>
      </c>
      <c r="S9" s="46">
        <f t="shared" si="1"/>
        <v>0</v>
      </c>
      <c r="T9" s="46">
        <f t="shared" si="1"/>
        <v>0</v>
      </c>
      <c r="U9" s="46">
        <f t="shared" si="1"/>
        <v>0</v>
      </c>
      <c r="V9" s="46">
        <f t="shared" si="1"/>
        <v>0</v>
      </c>
      <c r="W9" s="46">
        <f t="shared" si="1"/>
        <v>0</v>
      </c>
      <c r="X9" s="46">
        <f t="shared" si="1"/>
        <v>0</v>
      </c>
      <c r="Y9" s="46">
        <f t="shared" si="1"/>
        <v>0</v>
      </c>
      <c r="Z9" s="46">
        <f t="shared" si="1"/>
        <v>0</v>
      </c>
      <c r="AA9" s="46">
        <f t="shared" si="1"/>
        <v>0</v>
      </c>
      <c r="AB9" s="46">
        <f t="shared" si="1"/>
        <v>0</v>
      </c>
      <c r="AC9" s="46">
        <f t="shared" si="1"/>
        <v>0</v>
      </c>
      <c r="AD9" s="46">
        <f t="shared" si="1"/>
        <v>0</v>
      </c>
      <c r="AE9" s="51">
        <f t="shared" si="1"/>
        <v>0</v>
      </c>
      <c r="AF9" s="51">
        <f t="shared" si="1"/>
        <v>0</v>
      </c>
      <c r="AG9" s="51">
        <f t="shared" si="1"/>
        <v>0</v>
      </c>
      <c r="AH9" s="51">
        <f t="shared" si="1"/>
        <v>0</v>
      </c>
      <c r="AI9" s="51">
        <f t="shared" si="1"/>
        <v>0</v>
      </c>
      <c r="AJ9" s="51">
        <f t="shared" si="1"/>
        <v>0</v>
      </c>
      <c r="AK9" s="51">
        <f t="shared" si="1"/>
        <v>0</v>
      </c>
      <c r="AL9" s="46">
        <f t="shared" si="1"/>
        <v>39457774</v>
      </c>
      <c r="AM9" s="46">
        <f t="shared" si="1"/>
        <v>29271346</v>
      </c>
      <c r="AN9" s="46">
        <f t="shared" si="1"/>
        <v>0</v>
      </c>
      <c r="AO9" s="46">
        <f t="shared" si="1"/>
        <v>9893715</v>
      </c>
      <c r="AP9" s="46">
        <f t="shared" si="1"/>
        <v>292713</v>
      </c>
      <c r="AQ9" s="46">
        <f t="shared" si="1"/>
        <v>0</v>
      </c>
      <c r="AR9" s="51">
        <f t="shared" si="1"/>
        <v>35.006</v>
      </c>
    </row>
    <row r="10" spans="1:44" x14ac:dyDescent="0.25">
      <c r="A10" s="32">
        <v>1402</v>
      </c>
      <c r="B10" s="32">
        <v>600010007</v>
      </c>
      <c r="C10" s="32">
        <f>_xlfn.XLOOKUP(B10,[1]List4!$B$4:$B$60,[1]List4!$C$4:$C$60)</f>
        <v>828840</v>
      </c>
      <c r="D10" s="33" t="s">
        <v>25</v>
      </c>
      <c r="E10" s="32">
        <v>3121</v>
      </c>
      <c r="F10" s="32" t="s">
        <v>24</v>
      </c>
      <c r="G10" s="32" t="s">
        <v>7</v>
      </c>
      <c r="H10" s="35">
        <f t="shared" ref="H10:H11" si="2">I10+J10+K10+L10+M10</f>
        <v>17627376</v>
      </c>
      <c r="I10" s="35">
        <v>13076688</v>
      </c>
      <c r="J10" s="33">
        <v>0</v>
      </c>
      <c r="K10" s="35">
        <v>4419921</v>
      </c>
      <c r="L10" s="35">
        <v>130767</v>
      </c>
      <c r="M10" s="35">
        <v>0</v>
      </c>
      <c r="N10" s="43">
        <v>17.476299999999998</v>
      </c>
      <c r="O10" s="35">
        <f t="shared" ref="O10:O11" si="3">X10*-1</f>
        <v>0</v>
      </c>
      <c r="P10" s="35"/>
      <c r="Q10" s="35"/>
      <c r="R10" s="35"/>
      <c r="S10" s="35"/>
      <c r="T10" s="35"/>
      <c r="U10" s="35"/>
      <c r="V10" s="35">
        <f>O10+P10+Q10+R10+S10+T10+U10</f>
        <v>0</v>
      </c>
      <c r="W10" s="35">
        <f>OON!J10</f>
        <v>0</v>
      </c>
      <c r="X10" s="35">
        <f>OON!P10</f>
        <v>0</v>
      </c>
      <c r="Y10" s="35">
        <f>OON!N10</f>
        <v>0</v>
      </c>
      <c r="Z10" s="35">
        <f>W10+X10+Y10</f>
        <v>0</v>
      </c>
      <c r="AA10" s="35">
        <f>V10+Z10</f>
        <v>0</v>
      </c>
      <c r="AB10" s="35">
        <f>ROUND((V10+W10+X10)*33.8%,0)</f>
        <v>0</v>
      </c>
      <c r="AC10" s="35">
        <f>ROUND(V10*1%,0)</f>
        <v>0</v>
      </c>
      <c r="AD10" s="35"/>
      <c r="AE10" s="38">
        <f>OON!S10</f>
        <v>0</v>
      </c>
      <c r="AF10" s="38"/>
      <c r="AG10" s="38"/>
      <c r="AH10" s="38"/>
      <c r="AI10" s="38"/>
      <c r="AJ10" s="38"/>
      <c r="AK10" s="38">
        <f>AE10+AF10+AG10+AH10+AI10+AJ10</f>
        <v>0</v>
      </c>
      <c r="AL10" s="35">
        <f>AM10+AN10+AO10+AP10+AQ10</f>
        <v>17627376</v>
      </c>
      <c r="AM10" s="35">
        <f>I10+V10</f>
        <v>13076688</v>
      </c>
      <c r="AN10" s="35">
        <f>J10+Z10</f>
        <v>0</v>
      </c>
      <c r="AO10" s="35">
        <f t="shared" ref="AO10:AQ11" si="4">K10+AB10</f>
        <v>4419921</v>
      </c>
      <c r="AP10" s="35">
        <f t="shared" si="4"/>
        <v>130767</v>
      </c>
      <c r="AQ10" s="35">
        <f t="shared" si="4"/>
        <v>0</v>
      </c>
      <c r="AR10" s="38">
        <f>N10+AK10</f>
        <v>17.476299999999998</v>
      </c>
    </row>
    <row r="11" spans="1:44" x14ac:dyDescent="0.25">
      <c r="A11" s="32">
        <v>1402</v>
      </c>
      <c r="B11" s="32">
        <v>600010007</v>
      </c>
      <c r="C11" s="32">
        <f>_xlfn.XLOOKUP(B11,[1]List4!$B$4:$B$60,[1]List4!$C$4:$C$60)</f>
        <v>828840</v>
      </c>
      <c r="D11" s="33" t="s">
        <v>25</v>
      </c>
      <c r="E11" s="37">
        <v>3121</v>
      </c>
      <c r="F11" s="37" t="s">
        <v>63</v>
      </c>
      <c r="G11" s="37" t="s">
        <v>64</v>
      </c>
      <c r="H11" s="35">
        <f t="shared" si="2"/>
        <v>0</v>
      </c>
      <c r="I11" s="35">
        <v>0</v>
      </c>
      <c r="J11" s="33">
        <v>0</v>
      </c>
      <c r="K11" s="35">
        <v>0</v>
      </c>
      <c r="L11" s="35">
        <v>0</v>
      </c>
      <c r="M11" s="35">
        <v>0</v>
      </c>
      <c r="N11" s="43">
        <v>0</v>
      </c>
      <c r="O11" s="35">
        <f t="shared" si="3"/>
        <v>0</v>
      </c>
      <c r="P11" s="35"/>
      <c r="Q11" s="35"/>
      <c r="R11" s="35"/>
      <c r="S11" s="35"/>
      <c r="T11" s="35"/>
      <c r="U11" s="35"/>
      <c r="V11" s="35">
        <f>O11+P11+Q11+R11+S11+T11+U11</f>
        <v>0</v>
      </c>
      <c r="W11" s="35">
        <f>OON!J11</f>
        <v>0</v>
      </c>
      <c r="X11" s="35">
        <f>OON!P11</f>
        <v>0</v>
      </c>
      <c r="Y11" s="35">
        <f>OON!N11</f>
        <v>0</v>
      </c>
      <c r="Z11" s="35">
        <f>W11+X11+Y11</f>
        <v>0</v>
      </c>
      <c r="AA11" s="35">
        <f>V11+Z11</f>
        <v>0</v>
      </c>
      <c r="AB11" s="35">
        <f>ROUND((V11+W11+X11)*33.8%,0)</f>
        <v>0</v>
      </c>
      <c r="AC11" s="35">
        <f>ROUND(V11*1%,0)</f>
        <v>0</v>
      </c>
      <c r="AD11" s="35"/>
      <c r="AE11" s="38">
        <f>OON!S11</f>
        <v>0</v>
      </c>
      <c r="AF11" s="38"/>
      <c r="AG11" s="38"/>
      <c r="AH11" s="38"/>
      <c r="AI11" s="38"/>
      <c r="AJ11" s="38"/>
      <c r="AK11" s="38">
        <f>AE11+AF11+AG11+AH11+AI11+AJ11</f>
        <v>0</v>
      </c>
      <c r="AL11" s="35">
        <f>AM11+AN11+AO11+AP11+AQ11</f>
        <v>0</v>
      </c>
      <c r="AM11" s="35">
        <f>I11+V11</f>
        <v>0</v>
      </c>
      <c r="AN11" s="35">
        <f>J11+Z11</f>
        <v>0</v>
      </c>
      <c r="AO11" s="35">
        <f t="shared" si="4"/>
        <v>0</v>
      </c>
      <c r="AP11" s="35">
        <f t="shared" si="4"/>
        <v>0</v>
      </c>
      <c r="AQ11" s="35">
        <f t="shared" si="4"/>
        <v>0</v>
      </c>
      <c r="AR11" s="38">
        <f>N11+AK11</f>
        <v>0</v>
      </c>
    </row>
    <row r="12" spans="1:44" x14ac:dyDescent="0.25">
      <c r="A12" s="45"/>
      <c r="B12" s="45"/>
      <c r="C12" s="45"/>
      <c r="D12" s="39" t="s">
        <v>147</v>
      </c>
      <c r="E12" s="48"/>
      <c r="F12" s="48"/>
      <c r="G12" s="48"/>
      <c r="H12" s="46">
        <f t="shared" ref="H12:AR12" si="5">SUM(H10:H11)</f>
        <v>17627376</v>
      </c>
      <c r="I12" s="46">
        <f t="shared" si="5"/>
        <v>13076688</v>
      </c>
      <c r="J12" s="39">
        <f t="shared" si="5"/>
        <v>0</v>
      </c>
      <c r="K12" s="46">
        <f t="shared" si="5"/>
        <v>4419921</v>
      </c>
      <c r="L12" s="46">
        <f t="shared" si="5"/>
        <v>130767</v>
      </c>
      <c r="M12" s="46">
        <f t="shared" si="5"/>
        <v>0</v>
      </c>
      <c r="N12" s="47">
        <f t="shared" si="5"/>
        <v>17.476299999999998</v>
      </c>
      <c r="O12" s="46">
        <f t="shared" si="5"/>
        <v>0</v>
      </c>
      <c r="P12" s="46">
        <f t="shared" si="5"/>
        <v>0</v>
      </c>
      <c r="Q12" s="46">
        <f t="shared" si="5"/>
        <v>0</v>
      </c>
      <c r="R12" s="46">
        <f t="shared" si="5"/>
        <v>0</v>
      </c>
      <c r="S12" s="46">
        <f t="shared" si="5"/>
        <v>0</v>
      </c>
      <c r="T12" s="46">
        <f t="shared" si="5"/>
        <v>0</v>
      </c>
      <c r="U12" s="46">
        <f t="shared" si="5"/>
        <v>0</v>
      </c>
      <c r="V12" s="46">
        <f t="shared" si="5"/>
        <v>0</v>
      </c>
      <c r="W12" s="46">
        <f t="shared" si="5"/>
        <v>0</v>
      </c>
      <c r="X12" s="46">
        <f t="shared" si="5"/>
        <v>0</v>
      </c>
      <c r="Y12" s="46">
        <f t="shared" si="5"/>
        <v>0</v>
      </c>
      <c r="Z12" s="46">
        <f t="shared" si="5"/>
        <v>0</v>
      </c>
      <c r="AA12" s="46">
        <f t="shared" si="5"/>
        <v>0</v>
      </c>
      <c r="AB12" s="46">
        <f t="shared" si="5"/>
        <v>0</v>
      </c>
      <c r="AC12" s="46">
        <f t="shared" si="5"/>
        <v>0</v>
      </c>
      <c r="AD12" s="46">
        <f t="shared" si="5"/>
        <v>0</v>
      </c>
      <c r="AE12" s="51">
        <f t="shared" si="5"/>
        <v>0</v>
      </c>
      <c r="AF12" s="51">
        <f t="shared" si="5"/>
        <v>0</v>
      </c>
      <c r="AG12" s="51">
        <f t="shared" si="5"/>
        <v>0</v>
      </c>
      <c r="AH12" s="51">
        <f t="shared" si="5"/>
        <v>0</v>
      </c>
      <c r="AI12" s="51">
        <f t="shared" si="5"/>
        <v>0</v>
      </c>
      <c r="AJ12" s="51">
        <f t="shared" si="5"/>
        <v>0</v>
      </c>
      <c r="AK12" s="51">
        <f t="shared" si="5"/>
        <v>0</v>
      </c>
      <c r="AL12" s="46">
        <f t="shared" si="5"/>
        <v>17627376</v>
      </c>
      <c r="AM12" s="46">
        <f t="shared" si="5"/>
        <v>13076688</v>
      </c>
      <c r="AN12" s="46">
        <f t="shared" si="5"/>
        <v>0</v>
      </c>
      <c r="AO12" s="46">
        <f t="shared" si="5"/>
        <v>4419921</v>
      </c>
      <c r="AP12" s="46">
        <f t="shared" si="5"/>
        <v>130767</v>
      </c>
      <c r="AQ12" s="46">
        <f t="shared" si="5"/>
        <v>0</v>
      </c>
      <c r="AR12" s="51">
        <f t="shared" si="5"/>
        <v>17.476299999999998</v>
      </c>
    </row>
    <row r="13" spans="1:44" x14ac:dyDescent="0.25">
      <c r="A13" s="32">
        <v>1403</v>
      </c>
      <c r="B13" s="32">
        <v>600010449</v>
      </c>
      <c r="C13" s="32">
        <f>_xlfn.XLOOKUP(B13,[1]List4!$B$4:$B$60,[1]List4!$C$4:$C$60)</f>
        <v>60252758</v>
      </c>
      <c r="D13" s="33" t="s">
        <v>26</v>
      </c>
      <c r="E13" s="32">
        <v>3121</v>
      </c>
      <c r="F13" s="32" t="s">
        <v>24</v>
      </c>
      <c r="G13" s="32" t="s">
        <v>7</v>
      </c>
      <c r="H13" s="35">
        <f t="shared" ref="H13:H14" si="6">I13+J13+K13+L13+M13</f>
        <v>21649801</v>
      </c>
      <c r="I13" s="35">
        <v>16060683</v>
      </c>
      <c r="J13" s="33">
        <v>0</v>
      </c>
      <c r="K13" s="35">
        <v>5428511</v>
      </c>
      <c r="L13" s="35">
        <v>160607</v>
      </c>
      <c r="M13" s="35">
        <v>0</v>
      </c>
      <c r="N13" s="43">
        <v>19.904699999999998</v>
      </c>
      <c r="O13" s="35">
        <f t="shared" ref="O13:O14" si="7">X13*-1</f>
        <v>-31500</v>
      </c>
      <c r="P13" s="35"/>
      <c r="Q13" s="35"/>
      <c r="R13" s="35"/>
      <c r="S13" s="35"/>
      <c r="T13" s="35"/>
      <c r="U13" s="35"/>
      <c r="V13" s="35">
        <f>O13+P13+Q13+R13+S13+T13+U13</f>
        <v>-31500</v>
      </c>
      <c r="W13" s="35">
        <f>OON!J13</f>
        <v>0</v>
      </c>
      <c r="X13" s="35">
        <f>OON!P13</f>
        <v>31500</v>
      </c>
      <c r="Y13" s="35">
        <f>OON!N13</f>
        <v>0</v>
      </c>
      <c r="Z13" s="35">
        <f>W13+X13+Y13</f>
        <v>31500</v>
      </c>
      <c r="AA13" s="35">
        <f>V13+Z13</f>
        <v>0</v>
      </c>
      <c r="AB13" s="35">
        <f>ROUND((V13+W13+X13)*33.8%,0)</f>
        <v>0</v>
      </c>
      <c r="AC13" s="35">
        <f>ROUND(V13*1%,0)</f>
        <v>-315</v>
      </c>
      <c r="AD13" s="35"/>
      <c r="AE13" s="38">
        <f>OON!S13</f>
        <v>-0.04</v>
      </c>
      <c r="AF13" s="38"/>
      <c r="AG13" s="38"/>
      <c r="AH13" s="38"/>
      <c r="AI13" s="38"/>
      <c r="AJ13" s="38"/>
      <c r="AK13" s="38">
        <f>AE13+AF13+AG13+AH13+AI13+AJ13</f>
        <v>-0.04</v>
      </c>
      <c r="AL13" s="35">
        <f>AM13+AN13+AO13+AP13+AQ13</f>
        <v>21649486</v>
      </c>
      <c r="AM13" s="35">
        <f>I13+V13</f>
        <v>16029183</v>
      </c>
      <c r="AN13" s="35">
        <f>J13+Z13</f>
        <v>31500</v>
      </c>
      <c r="AO13" s="35">
        <f t="shared" ref="AO13:AQ14" si="8">K13+AB13</f>
        <v>5428511</v>
      </c>
      <c r="AP13" s="35">
        <f t="shared" si="8"/>
        <v>160292</v>
      </c>
      <c r="AQ13" s="35">
        <f t="shared" si="8"/>
        <v>0</v>
      </c>
      <c r="AR13" s="38">
        <f>N13+AK13</f>
        <v>19.864699999999999</v>
      </c>
    </row>
    <row r="14" spans="1:44" x14ac:dyDescent="0.25">
      <c r="A14" s="32">
        <v>1403</v>
      </c>
      <c r="B14" s="32">
        <v>600010449</v>
      </c>
      <c r="C14" s="32">
        <f>_xlfn.XLOOKUP(B14,[1]List4!$B$4:$B$60,[1]List4!$C$4:$C$60)</f>
        <v>60252758</v>
      </c>
      <c r="D14" s="33" t="s">
        <v>26</v>
      </c>
      <c r="E14" s="37">
        <v>3121</v>
      </c>
      <c r="F14" s="37" t="s">
        <v>63</v>
      </c>
      <c r="G14" s="37" t="s">
        <v>64</v>
      </c>
      <c r="H14" s="35">
        <f t="shared" si="6"/>
        <v>0</v>
      </c>
      <c r="I14" s="35">
        <v>0</v>
      </c>
      <c r="J14" s="33">
        <v>0</v>
      </c>
      <c r="K14" s="35">
        <v>0</v>
      </c>
      <c r="L14" s="35">
        <v>0</v>
      </c>
      <c r="M14" s="35">
        <v>0</v>
      </c>
      <c r="N14" s="43">
        <v>0</v>
      </c>
      <c r="O14" s="35">
        <f t="shared" si="7"/>
        <v>0</v>
      </c>
      <c r="P14" s="35"/>
      <c r="Q14" s="35"/>
      <c r="R14" s="35"/>
      <c r="S14" s="35"/>
      <c r="T14" s="35"/>
      <c r="U14" s="35"/>
      <c r="V14" s="35">
        <f>O14+P14+Q14+R14+S14+T14+U14</f>
        <v>0</v>
      </c>
      <c r="W14" s="35">
        <f>OON!J14</f>
        <v>0</v>
      </c>
      <c r="X14" s="35">
        <f>OON!P14</f>
        <v>0</v>
      </c>
      <c r="Y14" s="35">
        <f>OON!N14</f>
        <v>0</v>
      </c>
      <c r="Z14" s="35">
        <f>W14+X14+Y14</f>
        <v>0</v>
      </c>
      <c r="AA14" s="35">
        <f>V14+Z14</f>
        <v>0</v>
      </c>
      <c r="AB14" s="35">
        <f>ROUND((V14+W14+X14)*33.8%,0)</f>
        <v>0</v>
      </c>
      <c r="AC14" s="35">
        <f>ROUND(V14*1%,0)</f>
        <v>0</v>
      </c>
      <c r="AD14" s="35"/>
      <c r="AE14" s="38">
        <f>OON!S14</f>
        <v>0</v>
      </c>
      <c r="AF14" s="38"/>
      <c r="AG14" s="38"/>
      <c r="AH14" s="38"/>
      <c r="AI14" s="38"/>
      <c r="AJ14" s="38"/>
      <c r="AK14" s="38">
        <f>AE14+AF14+AG14+AH14+AI14+AJ14</f>
        <v>0</v>
      </c>
      <c r="AL14" s="35">
        <f>AM14+AN14+AO14+AP14+AQ14</f>
        <v>0</v>
      </c>
      <c r="AM14" s="35">
        <f>I14+V14</f>
        <v>0</v>
      </c>
      <c r="AN14" s="35">
        <f>J14+Z14</f>
        <v>0</v>
      </c>
      <c r="AO14" s="35">
        <f t="shared" si="8"/>
        <v>0</v>
      </c>
      <c r="AP14" s="35">
        <f t="shared" si="8"/>
        <v>0</v>
      </c>
      <c r="AQ14" s="35">
        <f t="shared" si="8"/>
        <v>0</v>
      </c>
      <c r="AR14" s="38">
        <f>N14+AK14</f>
        <v>0</v>
      </c>
    </row>
    <row r="15" spans="1:44" x14ac:dyDescent="0.25">
      <c r="A15" s="45"/>
      <c r="B15" s="45"/>
      <c r="C15" s="45"/>
      <c r="D15" s="39" t="s">
        <v>148</v>
      </c>
      <c r="E15" s="48"/>
      <c r="F15" s="48"/>
      <c r="G15" s="48"/>
      <c r="H15" s="46">
        <f t="shared" ref="H15:AR15" si="9">SUM(H13:H14)</f>
        <v>21649801</v>
      </c>
      <c r="I15" s="46">
        <f t="shared" si="9"/>
        <v>16060683</v>
      </c>
      <c r="J15" s="39">
        <f t="shared" si="9"/>
        <v>0</v>
      </c>
      <c r="K15" s="46">
        <f t="shared" si="9"/>
        <v>5428511</v>
      </c>
      <c r="L15" s="46">
        <f t="shared" si="9"/>
        <v>160607</v>
      </c>
      <c r="M15" s="46">
        <f t="shared" si="9"/>
        <v>0</v>
      </c>
      <c r="N15" s="47">
        <f t="shared" si="9"/>
        <v>19.904699999999998</v>
      </c>
      <c r="O15" s="46">
        <f t="shared" si="9"/>
        <v>-31500</v>
      </c>
      <c r="P15" s="46">
        <f t="shared" si="9"/>
        <v>0</v>
      </c>
      <c r="Q15" s="46">
        <f t="shared" si="9"/>
        <v>0</v>
      </c>
      <c r="R15" s="46">
        <f t="shared" si="9"/>
        <v>0</v>
      </c>
      <c r="S15" s="46">
        <f t="shared" si="9"/>
        <v>0</v>
      </c>
      <c r="T15" s="46">
        <f t="shared" si="9"/>
        <v>0</v>
      </c>
      <c r="U15" s="46">
        <f t="shared" si="9"/>
        <v>0</v>
      </c>
      <c r="V15" s="46">
        <f t="shared" si="9"/>
        <v>-31500</v>
      </c>
      <c r="W15" s="46">
        <f t="shared" si="9"/>
        <v>0</v>
      </c>
      <c r="X15" s="46">
        <f t="shared" si="9"/>
        <v>31500</v>
      </c>
      <c r="Y15" s="46">
        <f t="shared" si="9"/>
        <v>0</v>
      </c>
      <c r="Z15" s="46">
        <f t="shared" si="9"/>
        <v>31500</v>
      </c>
      <c r="AA15" s="46">
        <f t="shared" si="9"/>
        <v>0</v>
      </c>
      <c r="AB15" s="46">
        <f t="shared" si="9"/>
        <v>0</v>
      </c>
      <c r="AC15" s="46">
        <f t="shared" si="9"/>
        <v>-315</v>
      </c>
      <c r="AD15" s="46">
        <f t="shared" si="9"/>
        <v>0</v>
      </c>
      <c r="AE15" s="51">
        <f t="shared" si="9"/>
        <v>-0.04</v>
      </c>
      <c r="AF15" s="51">
        <f t="shared" si="9"/>
        <v>0</v>
      </c>
      <c r="AG15" s="51">
        <f t="shared" si="9"/>
        <v>0</v>
      </c>
      <c r="AH15" s="51">
        <f t="shared" si="9"/>
        <v>0</v>
      </c>
      <c r="AI15" s="51">
        <f t="shared" si="9"/>
        <v>0</v>
      </c>
      <c r="AJ15" s="51">
        <f t="shared" si="9"/>
        <v>0</v>
      </c>
      <c r="AK15" s="51">
        <f t="shared" si="9"/>
        <v>-0.04</v>
      </c>
      <c r="AL15" s="46">
        <f t="shared" si="9"/>
        <v>21649486</v>
      </c>
      <c r="AM15" s="46">
        <f t="shared" si="9"/>
        <v>16029183</v>
      </c>
      <c r="AN15" s="46">
        <f t="shared" si="9"/>
        <v>31500</v>
      </c>
      <c r="AO15" s="46">
        <f t="shared" si="9"/>
        <v>5428511</v>
      </c>
      <c r="AP15" s="46">
        <f t="shared" si="9"/>
        <v>160292</v>
      </c>
      <c r="AQ15" s="46">
        <f t="shared" si="9"/>
        <v>0</v>
      </c>
      <c r="AR15" s="51">
        <f t="shared" si="9"/>
        <v>19.864699999999999</v>
      </c>
    </row>
    <row r="16" spans="1:44" x14ac:dyDescent="0.25">
      <c r="A16" s="32">
        <v>1404</v>
      </c>
      <c r="B16" s="32">
        <v>600010414</v>
      </c>
      <c r="C16" s="32">
        <f>_xlfn.XLOOKUP(B16,[1]List4!$B$4:$B$60,[1]List4!$C$4:$C$60)</f>
        <v>60252570</v>
      </c>
      <c r="D16" s="33" t="s">
        <v>27</v>
      </c>
      <c r="E16" s="32">
        <v>3121</v>
      </c>
      <c r="F16" s="32" t="s">
        <v>24</v>
      </c>
      <c r="G16" s="32" t="s">
        <v>7</v>
      </c>
      <c r="H16" s="35">
        <f t="shared" ref="H16:H17" si="10">I16+J16+K16+L16+M16</f>
        <v>20854626</v>
      </c>
      <c r="I16" s="35">
        <v>15470791</v>
      </c>
      <c r="J16" s="33">
        <v>0</v>
      </c>
      <c r="K16" s="35">
        <v>5229127</v>
      </c>
      <c r="L16" s="35">
        <v>154708</v>
      </c>
      <c r="M16" s="35">
        <v>0</v>
      </c>
      <c r="N16" s="43">
        <v>19.285599999999999</v>
      </c>
      <c r="O16" s="35">
        <f t="shared" ref="O16:O17" si="11">X16*-1</f>
        <v>0</v>
      </c>
      <c r="P16" s="35"/>
      <c r="Q16" s="35"/>
      <c r="R16" s="35"/>
      <c r="S16" s="35"/>
      <c r="T16" s="35"/>
      <c r="U16" s="35"/>
      <c r="V16" s="35">
        <f>O16+P16+Q16+R16+S16+T16+U16</f>
        <v>0</v>
      </c>
      <c r="W16" s="35">
        <f>OON!J16</f>
        <v>0</v>
      </c>
      <c r="X16" s="35">
        <f>OON!P16</f>
        <v>0</v>
      </c>
      <c r="Y16" s="35">
        <f>OON!N16</f>
        <v>0</v>
      </c>
      <c r="Z16" s="35">
        <f>W16+X16+Y16</f>
        <v>0</v>
      </c>
      <c r="AA16" s="35">
        <f>V16+Z16</f>
        <v>0</v>
      </c>
      <c r="AB16" s="35">
        <f>ROUND((V16+W16+X16)*33.8%,0)</f>
        <v>0</v>
      </c>
      <c r="AC16" s="35">
        <f>ROUND(V16*1%,0)</f>
        <v>0</v>
      </c>
      <c r="AD16" s="35"/>
      <c r="AE16" s="38">
        <f>OON!S16</f>
        <v>0</v>
      </c>
      <c r="AF16" s="38"/>
      <c r="AG16" s="38"/>
      <c r="AH16" s="38"/>
      <c r="AI16" s="38"/>
      <c r="AJ16" s="38"/>
      <c r="AK16" s="38">
        <f>AE16+AF16+AG16+AH16+AI16+AJ16</f>
        <v>0</v>
      </c>
      <c r="AL16" s="35">
        <f>AM16+AN16+AO16+AP16+AQ16</f>
        <v>20854626</v>
      </c>
      <c r="AM16" s="35">
        <f>I16+V16</f>
        <v>15470791</v>
      </c>
      <c r="AN16" s="35">
        <f>J16+Z16</f>
        <v>0</v>
      </c>
      <c r="AO16" s="35">
        <f t="shared" ref="AO16:AQ17" si="12">K16+AB16</f>
        <v>5229127</v>
      </c>
      <c r="AP16" s="35">
        <f t="shared" si="12"/>
        <v>154708</v>
      </c>
      <c r="AQ16" s="35">
        <f t="shared" si="12"/>
        <v>0</v>
      </c>
      <c r="AR16" s="38">
        <f>N16+AK16</f>
        <v>19.285599999999999</v>
      </c>
    </row>
    <row r="17" spans="1:44" x14ac:dyDescent="0.25">
      <c r="A17" s="32">
        <v>1404</v>
      </c>
      <c r="B17" s="32">
        <v>600010414</v>
      </c>
      <c r="C17" s="32">
        <f>_xlfn.XLOOKUP(B17,[1]List4!$B$4:$B$60,[1]List4!$C$4:$C$60)</f>
        <v>60252570</v>
      </c>
      <c r="D17" s="33" t="s">
        <v>27</v>
      </c>
      <c r="E17" s="37">
        <v>3121</v>
      </c>
      <c r="F17" s="37" t="s">
        <v>63</v>
      </c>
      <c r="G17" s="37" t="s">
        <v>64</v>
      </c>
      <c r="H17" s="35">
        <f t="shared" si="10"/>
        <v>0</v>
      </c>
      <c r="I17" s="35">
        <v>0</v>
      </c>
      <c r="J17" s="33">
        <v>0</v>
      </c>
      <c r="K17" s="35">
        <v>0</v>
      </c>
      <c r="L17" s="35">
        <v>0</v>
      </c>
      <c r="M17" s="35">
        <v>0</v>
      </c>
      <c r="N17" s="43">
        <v>0</v>
      </c>
      <c r="O17" s="35">
        <f t="shared" si="11"/>
        <v>0</v>
      </c>
      <c r="P17" s="35"/>
      <c r="Q17" s="35"/>
      <c r="R17" s="35"/>
      <c r="S17" s="35"/>
      <c r="T17" s="35"/>
      <c r="U17" s="35"/>
      <c r="V17" s="35">
        <f>O17+P17+Q17+R17+S17+T17+U17</f>
        <v>0</v>
      </c>
      <c r="W17" s="35">
        <f>OON!J17</f>
        <v>0</v>
      </c>
      <c r="X17" s="35">
        <f>OON!P17</f>
        <v>0</v>
      </c>
      <c r="Y17" s="35">
        <f>OON!N17</f>
        <v>0</v>
      </c>
      <c r="Z17" s="35">
        <f>W17+X17+Y17</f>
        <v>0</v>
      </c>
      <c r="AA17" s="35">
        <f>V17+Z17</f>
        <v>0</v>
      </c>
      <c r="AB17" s="35">
        <f>ROUND((V17+W17+X17)*33.8%,0)</f>
        <v>0</v>
      </c>
      <c r="AC17" s="35">
        <f>ROUND(V17*1%,0)</f>
        <v>0</v>
      </c>
      <c r="AD17" s="35"/>
      <c r="AE17" s="38">
        <f>OON!S17</f>
        <v>0</v>
      </c>
      <c r="AF17" s="38"/>
      <c r="AG17" s="38"/>
      <c r="AH17" s="38"/>
      <c r="AI17" s="38"/>
      <c r="AJ17" s="38"/>
      <c r="AK17" s="38">
        <f>AE17+AF17+AG17+AH17+AI17+AJ17</f>
        <v>0</v>
      </c>
      <c r="AL17" s="35">
        <f>AM17+AN17+AO17+AP17+AQ17</f>
        <v>0</v>
      </c>
      <c r="AM17" s="35">
        <f>I17+V17</f>
        <v>0</v>
      </c>
      <c r="AN17" s="35">
        <f>J17+Z17</f>
        <v>0</v>
      </c>
      <c r="AO17" s="35">
        <f t="shared" si="12"/>
        <v>0</v>
      </c>
      <c r="AP17" s="35">
        <f t="shared" si="12"/>
        <v>0</v>
      </c>
      <c r="AQ17" s="35">
        <f t="shared" si="12"/>
        <v>0</v>
      </c>
      <c r="AR17" s="38">
        <f>N17+AK17</f>
        <v>0</v>
      </c>
    </row>
    <row r="18" spans="1:44" x14ac:dyDescent="0.25">
      <c r="A18" s="45"/>
      <c r="B18" s="45"/>
      <c r="C18" s="45"/>
      <c r="D18" s="39" t="s">
        <v>149</v>
      </c>
      <c r="E18" s="48"/>
      <c r="F18" s="48"/>
      <c r="G18" s="48"/>
      <c r="H18" s="46">
        <f t="shared" ref="H18:AR18" si="13">SUM(H16:H17)</f>
        <v>20854626</v>
      </c>
      <c r="I18" s="46">
        <f t="shared" si="13"/>
        <v>15470791</v>
      </c>
      <c r="J18" s="39">
        <f t="shared" si="13"/>
        <v>0</v>
      </c>
      <c r="K18" s="46">
        <f t="shared" si="13"/>
        <v>5229127</v>
      </c>
      <c r="L18" s="46">
        <f t="shared" si="13"/>
        <v>154708</v>
      </c>
      <c r="M18" s="46">
        <f t="shared" si="13"/>
        <v>0</v>
      </c>
      <c r="N18" s="47">
        <f t="shared" si="13"/>
        <v>19.285599999999999</v>
      </c>
      <c r="O18" s="46">
        <f t="shared" si="13"/>
        <v>0</v>
      </c>
      <c r="P18" s="46">
        <f t="shared" si="13"/>
        <v>0</v>
      </c>
      <c r="Q18" s="46">
        <f t="shared" si="13"/>
        <v>0</v>
      </c>
      <c r="R18" s="46">
        <f t="shared" si="13"/>
        <v>0</v>
      </c>
      <c r="S18" s="46">
        <f t="shared" si="13"/>
        <v>0</v>
      </c>
      <c r="T18" s="46">
        <f t="shared" si="13"/>
        <v>0</v>
      </c>
      <c r="U18" s="46">
        <f t="shared" si="13"/>
        <v>0</v>
      </c>
      <c r="V18" s="46">
        <f t="shared" si="13"/>
        <v>0</v>
      </c>
      <c r="W18" s="46">
        <f t="shared" si="13"/>
        <v>0</v>
      </c>
      <c r="X18" s="46">
        <f t="shared" si="13"/>
        <v>0</v>
      </c>
      <c r="Y18" s="46">
        <f t="shared" si="13"/>
        <v>0</v>
      </c>
      <c r="Z18" s="46">
        <f t="shared" si="13"/>
        <v>0</v>
      </c>
      <c r="AA18" s="46">
        <f t="shared" si="13"/>
        <v>0</v>
      </c>
      <c r="AB18" s="46">
        <f t="shared" si="13"/>
        <v>0</v>
      </c>
      <c r="AC18" s="46">
        <f t="shared" si="13"/>
        <v>0</v>
      </c>
      <c r="AD18" s="46">
        <f t="shared" si="13"/>
        <v>0</v>
      </c>
      <c r="AE18" s="51">
        <f t="shared" si="13"/>
        <v>0</v>
      </c>
      <c r="AF18" s="51">
        <f t="shared" si="13"/>
        <v>0</v>
      </c>
      <c r="AG18" s="51">
        <f t="shared" si="13"/>
        <v>0</v>
      </c>
      <c r="AH18" s="51">
        <f t="shared" si="13"/>
        <v>0</v>
      </c>
      <c r="AI18" s="51">
        <f t="shared" si="13"/>
        <v>0</v>
      </c>
      <c r="AJ18" s="51">
        <f t="shared" si="13"/>
        <v>0</v>
      </c>
      <c r="AK18" s="51">
        <f t="shared" si="13"/>
        <v>0</v>
      </c>
      <c r="AL18" s="46">
        <f t="shared" si="13"/>
        <v>20854626</v>
      </c>
      <c r="AM18" s="46">
        <f t="shared" si="13"/>
        <v>15470791</v>
      </c>
      <c r="AN18" s="46">
        <f t="shared" si="13"/>
        <v>0</v>
      </c>
      <c r="AO18" s="46">
        <f t="shared" si="13"/>
        <v>5229127</v>
      </c>
      <c r="AP18" s="46">
        <f t="shared" si="13"/>
        <v>154708</v>
      </c>
      <c r="AQ18" s="46">
        <f t="shared" si="13"/>
        <v>0</v>
      </c>
      <c r="AR18" s="51">
        <f t="shared" si="13"/>
        <v>19.285599999999999</v>
      </c>
    </row>
    <row r="19" spans="1:44" x14ac:dyDescent="0.25">
      <c r="A19" s="32">
        <v>1405</v>
      </c>
      <c r="B19" s="32">
        <v>600010554</v>
      </c>
      <c r="C19" s="32">
        <f>_xlfn.XLOOKUP(B19,[1]List4!$B$4:$B$60,[1]List4!$C$4:$C$60)</f>
        <v>46748016</v>
      </c>
      <c r="D19" s="33" t="s">
        <v>28</v>
      </c>
      <c r="E19" s="32">
        <v>3121</v>
      </c>
      <c r="F19" s="32" t="s">
        <v>24</v>
      </c>
      <c r="G19" s="32" t="s">
        <v>7</v>
      </c>
      <c r="H19" s="35">
        <f t="shared" ref="H19:H20" si="14">I19+J19+K19+L19+M19</f>
        <v>54240348</v>
      </c>
      <c r="I19" s="35">
        <v>40237647</v>
      </c>
      <c r="J19" s="33">
        <v>0</v>
      </c>
      <c r="K19" s="35">
        <v>13600325</v>
      </c>
      <c r="L19" s="35">
        <v>402376</v>
      </c>
      <c r="M19" s="35">
        <v>0</v>
      </c>
      <c r="N19" s="43">
        <v>50.293599999999998</v>
      </c>
      <c r="O19" s="35">
        <f t="shared" ref="O19:O20" si="15">X19*-1</f>
        <v>-175000</v>
      </c>
      <c r="P19" s="35"/>
      <c r="Q19" s="35"/>
      <c r="R19" s="35"/>
      <c r="S19" s="35"/>
      <c r="T19" s="35"/>
      <c r="U19" s="35"/>
      <c r="V19" s="35">
        <f>O19+P19+Q19+R19+S19+T19+U19</f>
        <v>-175000</v>
      </c>
      <c r="W19" s="35">
        <f>OON!J19</f>
        <v>0</v>
      </c>
      <c r="X19" s="35">
        <f>OON!P19</f>
        <v>175000</v>
      </c>
      <c r="Y19" s="35">
        <f>OON!N19</f>
        <v>0</v>
      </c>
      <c r="Z19" s="35">
        <f>W19+X19+Y19</f>
        <v>175000</v>
      </c>
      <c r="AA19" s="35">
        <f>V19+Z19</f>
        <v>0</v>
      </c>
      <c r="AB19" s="35">
        <f>ROUND((V19+W19+X19)*33.8%,0)</f>
        <v>0</v>
      </c>
      <c r="AC19" s="35">
        <f>ROUND(V19*1%,0)</f>
        <v>-1750</v>
      </c>
      <c r="AD19" s="35"/>
      <c r="AE19" s="38">
        <f>OON!S19</f>
        <v>-0.25</v>
      </c>
      <c r="AF19" s="38"/>
      <c r="AG19" s="38"/>
      <c r="AH19" s="38"/>
      <c r="AI19" s="38"/>
      <c r="AJ19" s="38"/>
      <c r="AK19" s="38">
        <f>AE19+AF19+AG19+AH19+AI19+AJ19</f>
        <v>-0.25</v>
      </c>
      <c r="AL19" s="35">
        <f>AM19+AN19+AO19+AP19+AQ19</f>
        <v>54238598</v>
      </c>
      <c r="AM19" s="35">
        <f>I19+V19</f>
        <v>40062647</v>
      </c>
      <c r="AN19" s="35">
        <f>J19+Z19</f>
        <v>175000</v>
      </c>
      <c r="AO19" s="35">
        <f t="shared" ref="AO19:AQ20" si="16">K19+AB19</f>
        <v>13600325</v>
      </c>
      <c r="AP19" s="35">
        <f t="shared" si="16"/>
        <v>400626</v>
      </c>
      <c r="AQ19" s="35">
        <f t="shared" si="16"/>
        <v>0</v>
      </c>
      <c r="AR19" s="38">
        <f>N19+AK19</f>
        <v>50.043599999999998</v>
      </c>
    </row>
    <row r="20" spans="1:44" x14ac:dyDescent="0.25">
      <c r="A20" s="32">
        <v>1405</v>
      </c>
      <c r="B20" s="32">
        <v>600010554</v>
      </c>
      <c r="C20" s="32">
        <f>_xlfn.XLOOKUP(B20,[1]List4!$B$4:$B$60,[1]List4!$C$4:$C$60)</f>
        <v>46748016</v>
      </c>
      <c r="D20" s="33" t="s">
        <v>28</v>
      </c>
      <c r="E20" s="37">
        <v>3121</v>
      </c>
      <c r="F20" s="37" t="s">
        <v>63</v>
      </c>
      <c r="G20" s="37" t="s">
        <v>64</v>
      </c>
      <c r="H20" s="35">
        <f t="shared" si="14"/>
        <v>0</v>
      </c>
      <c r="I20" s="35">
        <v>0</v>
      </c>
      <c r="J20" s="33">
        <v>0</v>
      </c>
      <c r="K20" s="35">
        <v>0</v>
      </c>
      <c r="L20" s="35">
        <v>0</v>
      </c>
      <c r="M20" s="35">
        <v>0</v>
      </c>
      <c r="N20" s="43">
        <v>0</v>
      </c>
      <c r="O20" s="35">
        <f t="shared" si="15"/>
        <v>0</v>
      </c>
      <c r="P20" s="35"/>
      <c r="Q20" s="35"/>
      <c r="R20" s="35"/>
      <c r="S20" s="35"/>
      <c r="T20" s="35"/>
      <c r="U20" s="35"/>
      <c r="V20" s="35">
        <f>O20+P20+Q20+R20+S20+T20+U20</f>
        <v>0</v>
      </c>
      <c r="W20" s="35">
        <f>OON!J20</f>
        <v>0</v>
      </c>
      <c r="X20" s="35">
        <f>OON!P20</f>
        <v>0</v>
      </c>
      <c r="Y20" s="35">
        <f>OON!N20</f>
        <v>0</v>
      </c>
      <c r="Z20" s="35">
        <f>W20+X20+Y20</f>
        <v>0</v>
      </c>
      <c r="AA20" s="35">
        <f>V20+Z20</f>
        <v>0</v>
      </c>
      <c r="AB20" s="35">
        <f>ROUND((V20+W20+X20)*33.8%,0)</f>
        <v>0</v>
      </c>
      <c r="AC20" s="35">
        <f>ROUND(V20*1%,0)</f>
        <v>0</v>
      </c>
      <c r="AD20" s="35"/>
      <c r="AE20" s="38">
        <f>OON!S20</f>
        <v>0</v>
      </c>
      <c r="AF20" s="38"/>
      <c r="AG20" s="38"/>
      <c r="AH20" s="38"/>
      <c r="AI20" s="38"/>
      <c r="AJ20" s="38"/>
      <c r="AK20" s="38">
        <f>AE20+AF20+AG20+AH20+AI20+AJ20</f>
        <v>0</v>
      </c>
      <c r="AL20" s="35">
        <f>AM20+AN20+AO20+AP20+AQ20</f>
        <v>0</v>
      </c>
      <c r="AM20" s="35">
        <f>I20+V20</f>
        <v>0</v>
      </c>
      <c r="AN20" s="35">
        <f>J20+Z20</f>
        <v>0</v>
      </c>
      <c r="AO20" s="35">
        <f t="shared" si="16"/>
        <v>0</v>
      </c>
      <c r="AP20" s="35">
        <f t="shared" si="16"/>
        <v>0</v>
      </c>
      <c r="AQ20" s="35">
        <f t="shared" si="16"/>
        <v>0</v>
      </c>
      <c r="AR20" s="38">
        <f>N20+AK20</f>
        <v>0</v>
      </c>
    </row>
    <row r="21" spans="1:44" x14ac:dyDescent="0.25">
      <c r="A21" s="45"/>
      <c r="B21" s="45"/>
      <c r="C21" s="45"/>
      <c r="D21" s="39" t="s">
        <v>150</v>
      </c>
      <c r="E21" s="48"/>
      <c r="F21" s="48"/>
      <c r="G21" s="48"/>
      <c r="H21" s="46">
        <f t="shared" ref="H21:AR21" si="17">SUM(H19:H20)</f>
        <v>54240348</v>
      </c>
      <c r="I21" s="46">
        <f t="shared" si="17"/>
        <v>40237647</v>
      </c>
      <c r="J21" s="39">
        <f t="shared" si="17"/>
        <v>0</v>
      </c>
      <c r="K21" s="46">
        <f t="shared" si="17"/>
        <v>13600325</v>
      </c>
      <c r="L21" s="46">
        <f t="shared" si="17"/>
        <v>402376</v>
      </c>
      <c r="M21" s="46">
        <f t="shared" si="17"/>
        <v>0</v>
      </c>
      <c r="N21" s="47">
        <f t="shared" si="17"/>
        <v>50.293599999999998</v>
      </c>
      <c r="O21" s="46">
        <f t="shared" si="17"/>
        <v>-175000</v>
      </c>
      <c r="P21" s="46">
        <f t="shared" si="17"/>
        <v>0</v>
      </c>
      <c r="Q21" s="46">
        <f t="shared" si="17"/>
        <v>0</v>
      </c>
      <c r="R21" s="46">
        <f t="shared" si="17"/>
        <v>0</v>
      </c>
      <c r="S21" s="46">
        <f t="shared" si="17"/>
        <v>0</v>
      </c>
      <c r="T21" s="46">
        <f t="shared" si="17"/>
        <v>0</v>
      </c>
      <c r="U21" s="46">
        <f t="shared" si="17"/>
        <v>0</v>
      </c>
      <c r="V21" s="46">
        <f t="shared" si="17"/>
        <v>-175000</v>
      </c>
      <c r="W21" s="46">
        <f t="shared" si="17"/>
        <v>0</v>
      </c>
      <c r="X21" s="46">
        <f t="shared" si="17"/>
        <v>175000</v>
      </c>
      <c r="Y21" s="46">
        <f t="shared" si="17"/>
        <v>0</v>
      </c>
      <c r="Z21" s="46">
        <f t="shared" si="17"/>
        <v>175000</v>
      </c>
      <c r="AA21" s="46">
        <f t="shared" si="17"/>
        <v>0</v>
      </c>
      <c r="AB21" s="46">
        <f t="shared" si="17"/>
        <v>0</v>
      </c>
      <c r="AC21" s="46">
        <f t="shared" si="17"/>
        <v>-1750</v>
      </c>
      <c r="AD21" s="46">
        <f t="shared" si="17"/>
        <v>0</v>
      </c>
      <c r="AE21" s="51">
        <f t="shared" si="17"/>
        <v>-0.25</v>
      </c>
      <c r="AF21" s="51">
        <f t="shared" si="17"/>
        <v>0</v>
      </c>
      <c r="AG21" s="51">
        <f t="shared" si="17"/>
        <v>0</v>
      </c>
      <c r="AH21" s="51">
        <f t="shared" si="17"/>
        <v>0</v>
      </c>
      <c r="AI21" s="51">
        <f t="shared" si="17"/>
        <v>0</v>
      </c>
      <c r="AJ21" s="51">
        <f t="shared" si="17"/>
        <v>0</v>
      </c>
      <c r="AK21" s="51">
        <f t="shared" si="17"/>
        <v>-0.25</v>
      </c>
      <c r="AL21" s="46">
        <f t="shared" si="17"/>
        <v>54238598</v>
      </c>
      <c r="AM21" s="46">
        <f t="shared" si="17"/>
        <v>40062647</v>
      </c>
      <c r="AN21" s="46">
        <f t="shared" si="17"/>
        <v>175000</v>
      </c>
      <c r="AO21" s="46">
        <f t="shared" si="17"/>
        <v>13600325</v>
      </c>
      <c r="AP21" s="46">
        <f t="shared" si="17"/>
        <v>400626</v>
      </c>
      <c r="AQ21" s="46">
        <f t="shared" si="17"/>
        <v>0</v>
      </c>
      <c r="AR21" s="51">
        <f t="shared" si="17"/>
        <v>50.043599999999998</v>
      </c>
    </row>
    <row r="22" spans="1:44" x14ac:dyDescent="0.25">
      <c r="A22" s="32">
        <v>1406</v>
      </c>
      <c r="B22" s="32">
        <v>600010511</v>
      </c>
      <c r="C22" s="32">
        <f>_xlfn.XLOOKUP(B22,[1]List4!$B$4:$B$60,[1]List4!$C$4:$C$60)</f>
        <v>46748067</v>
      </c>
      <c r="D22" s="33" t="s">
        <v>29</v>
      </c>
      <c r="E22" s="32">
        <v>3121</v>
      </c>
      <c r="F22" s="32" t="s">
        <v>24</v>
      </c>
      <c r="G22" s="32" t="s">
        <v>7</v>
      </c>
      <c r="H22" s="35">
        <f t="shared" ref="H22:H23" si="18">I22+J22+K22+L22+M22</f>
        <v>19069676</v>
      </c>
      <c r="I22" s="35">
        <v>14146644</v>
      </c>
      <c r="J22" s="33">
        <v>0</v>
      </c>
      <c r="K22" s="35">
        <v>4781566</v>
      </c>
      <c r="L22" s="35">
        <v>141466</v>
      </c>
      <c r="M22" s="35">
        <v>0</v>
      </c>
      <c r="N22" s="43">
        <v>18.571400000000001</v>
      </c>
      <c r="O22" s="35">
        <f t="shared" ref="O22:O23" si="19">X22*-1</f>
        <v>-7000</v>
      </c>
      <c r="P22" s="35"/>
      <c r="Q22" s="35"/>
      <c r="R22" s="35"/>
      <c r="S22" s="35"/>
      <c r="T22" s="35"/>
      <c r="U22" s="35"/>
      <c r="V22" s="35">
        <f>O22+P22+Q22+R22+S22+T22+U22</f>
        <v>-7000</v>
      </c>
      <c r="W22" s="35">
        <f>OON!J22</f>
        <v>0</v>
      </c>
      <c r="X22" s="35">
        <f>OON!P22</f>
        <v>7000</v>
      </c>
      <c r="Y22" s="35">
        <f>OON!N22</f>
        <v>0</v>
      </c>
      <c r="Z22" s="35">
        <f>W22+X22+Y22</f>
        <v>7000</v>
      </c>
      <c r="AA22" s="35">
        <f>V22+Z22</f>
        <v>0</v>
      </c>
      <c r="AB22" s="35">
        <f>ROUND((V22+W22+X22)*33.8%,0)</f>
        <v>0</v>
      </c>
      <c r="AC22" s="35">
        <f>ROUND(V22*1%,0)</f>
        <v>-70</v>
      </c>
      <c r="AD22" s="35"/>
      <c r="AE22" s="38">
        <f>OON!S22</f>
        <v>-0.01</v>
      </c>
      <c r="AF22" s="38"/>
      <c r="AG22" s="38"/>
      <c r="AH22" s="38"/>
      <c r="AI22" s="38"/>
      <c r="AJ22" s="38"/>
      <c r="AK22" s="38">
        <f>AE22+AF22+AG22+AH22+AI22+AJ22</f>
        <v>-0.01</v>
      </c>
      <c r="AL22" s="35">
        <f>AM22+AN22+AO22+AP22+AQ22</f>
        <v>19069606</v>
      </c>
      <c r="AM22" s="35">
        <f>I22+V22</f>
        <v>14139644</v>
      </c>
      <c r="AN22" s="35">
        <f>J22+Z22</f>
        <v>7000</v>
      </c>
      <c r="AO22" s="35">
        <f t="shared" ref="AO22:AQ23" si="20">K22+AB22</f>
        <v>4781566</v>
      </c>
      <c r="AP22" s="35">
        <f t="shared" si="20"/>
        <v>141396</v>
      </c>
      <c r="AQ22" s="35">
        <f t="shared" si="20"/>
        <v>0</v>
      </c>
      <c r="AR22" s="38">
        <f>N22+AK22</f>
        <v>18.561399999999999</v>
      </c>
    </row>
    <row r="23" spans="1:44" x14ac:dyDescent="0.25">
      <c r="A23" s="32">
        <v>1406</v>
      </c>
      <c r="B23" s="32">
        <v>600010511</v>
      </c>
      <c r="C23" s="32">
        <f>_xlfn.XLOOKUP(B23,[1]List4!$B$4:$B$60,[1]List4!$C$4:$C$60)</f>
        <v>46748067</v>
      </c>
      <c r="D23" s="33" t="s">
        <v>29</v>
      </c>
      <c r="E23" s="37">
        <v>3121</v>
      </c>
      <c r="F23" s="37" t="s">
        <v>63</v>
      </c>
      <c r="G23" s="37" t="s">
        <v>64</v>
      </c>
      <c r="H23" s="35">
        <f t="shared" si="18"/>
        <v>0</v>
      </c>
      <c r="I23" s="35">
        <v>0</v>
      </c>
      <c r="J23" s="33">
        <v>0</v>
      </c>
      <c r="K23" s="35">
        <v>0</v>
      </c>
      <c r="L23" s="35">
        <v>0</v>
      </c>
      <c r="M23" s="35">
        <v>0</v>
      </c>
      <c r="N23" s="43">
        <v>0</v>
      </c>
      <c r="O23" s="35">
        <f t="shared" si="19"/>
        <v>0</v>
      </c>
      <c r="P23" s="35"/>
      <c r="Q23" s="35"/>
      <c r="R23" s="35"/>
      <c r="S23" s="35"/>
      <c r="T23" s="35"/>
      <c r="U23" s="35"/>
      <c r="V23" s="35">
        <f>O23+P23+Q23+R23+S23+T23+U23</f>
        <v>0</v>
      </c>
      <c r="W23" s="35">
        <f>OON!J23</f>
        <v>0</v>
      </c>
      <c r="X23" s="35">
        <f>OON!P23</f>
        <v>0</v>
      </c>
      <c r="Y23" s="35">
        <f>OON!N23</f>
        <v>0</v>
      </c>
      <c r="Z23" s="35">
        <f>W23+X23+Y23</f>
        <v>0</v>
      </c>
      <c r="AA23" s="35">
        <f>V23+Z23</f>
        <v>0</v>
      </c>
      <c r="AB23" s="35">
        <f>ROUND((V23+W23+X23)*33.8%,0)</f>
        <v>0</v>
      </c>
      <c r="AC23" s="35">
        <f>ROUND(V23*1%,0)</f>
        <v>0</v>
      </c>
      <c r="AD23" s="35"/>
      <c r="AE23" s="38">
        <f>OON!S23</f>
        <v>0</v>
      </c>
      <c r="AF23" s="38"/>
      <c r="AG23" s="38"/>
      <c r="AH23" s="38"/>
      <c r="AI23" s="38"/>
      <c r="AJ23" s="38"/>
      <c r="AK23" s="38">
        <f>AE23+AF23+AG23+AH23+AI23+AJ23</f>
        <v>0</v>
      </c>
      <c r="AL23" s="35">
        <f>AM23+AN23+AO23+AP23+AQ23</f>
        <v>0</v>
      </c>
      <c r="AM23" s="35">
        <f>I23+V23</f>
        <v>0</v>
      </c>
      <c r="AN23" s="35">
        <f>J23+Z23</f>
        <v>0</v>
      </c>
      <c r="AO23" s="35">
        <f t="shared" si="20"/>
        <v>0</v>
      </c>
      <c r="AP23" s="35">
        <f t="shared" si="20"/>
        <v>0</v>
      </c>
      <c r="AQ23" s="35">
        <f t="shared" si="20"/>
        <v>0</v>
      </c>
      <c r="AR23" s="38">
        <f>N23+AK23</f>
        <v>0</v>
      </c>
    </row>
    <row r="24" spans="1:44" x14ac:dyDescent="0.25">
      <c r="A24" s="45"/>
      <c r="B24" s="45"/>
      <c r="C24" s="45"/>
      <c r="D24" s="39" t="s">
        <v>151</v>
      </c>
      <c r="E24" s="48"/>
      <c r="F24" s="48"/>
      <c r="G24" s="48"/>
      <c r="H24" s="46">
        <f t="shared" ref="H24:AR24" si="21">SUM(H22:H23)</f>
        <v>19069676</v>
      </c>
      <c r="I24" s="46">
        <f t="shared" si="21"/>
        <v>14146644</v>
      </c>
      <c r="J24" s="39">
        <f t="shared" si="21"/>
        <v>0</v>
      </c>
      <c r="K24" s="46">
        <f t="shared" si="21"/>
        <v>4781566</v>
      </c>
      <c r="L24" s="46">
        <f t="shared" si="21"/>
        <v>141466</v>
      </c>
      <c r="M24" s="46">
        <f t="shared" si="21"/>
        <v>0</v>
      </c>
      <c r="N24" s="47">
        <f t="shared" si="21"/>
        <v>18.571400000000001</v>
      </c>
      <c r="O24" s="46">
        <f t="shared" si="21"/>
        <v>-7000</v>
      </c>
      <c r="P24" s="46">
        <f t="shared" si="21"/>
        <v>0</v>
      </c>
      <c r="Q24" s="46">
        <f t="shared" si="21"/>
        <v>0</v>
      </c>
      <c r="R24" s="46">
        <f t="shared" si="21"/>
        <v>0</v>
      </c>
      <c r="S24" s="46">
        <f t="shared" si="21"/>
        <v>0</v>
      </c>
      <c r="T24" s="46">
        <f t="shared" si="21"/>
        <v>0</v>
      </c>
      <c r="U24" s="46">
        <f t="shared" si="21"/>
        <v>0</v>
      </c>
      <c r="V24" s="46">
        <f t="shared" si="21"/>
        <v>-7000</v>
      </c>
      <c r="W24" s="46">
        <f t="shared" si="21"/>
        <v>0</v>
      </c>
      <c r="X24" s="46">
        <f t="shared" si="21"/>
        <v>7000</v>
      </c>
      <c r="Y24" s="46">
        <f t="shared" si="21"/>
        <v>0</v>
      </c>
      <c r="Z24" s="46">
        <f t="shared" si="21"/>
        <v>7000</v>
      </c>
      <c r="AA24" s="46">
        <f t="shared" si="21"/>
        <v>0</v>
      </c>
      <c r="AB24" s="46">
        <f t="shared" si="21"/>
        <v>0</v>
      </c>
      <c r="AC24" s="46">
        <f t="shared" si="21"/>
        <v>-70</v>
      </c>
      <c r="AD24" s="46">
        <f t="shared" si="21"/>
        <v>0</v>
      </c>
      <c r="AE24" s="51">
        <f t="shared" si="21"/>
        <v>-0.01</v>
      </c>
      <c r="AF24" s="51">
        <f t="shared" si="21"/>
        <v>0</v>
      </c>
      <c r="AG24" s="51">
        <f t="shared" si="21"/>
        <v>0</v>
      </c>
      <c r="AH24" s="51">
        <f t="shared" si="21"/>
        <v>0</v>
      </c>
      <c r="AI24" s="51">
        <f t="shared" si="21"/>
        <v>0</v>
      </c>
      <c r="AJ24" s="51">
        <f t="shared" si="21"/>
        <v>0</v>
      </c>
      <c r="AK24" s="51">
        <f t="shared" si="21"/>
        <v>-0.01</v>
      </c>
      <c r="AL24" s="46">
        <f t="shared" si="21"/>
        <v>19069606</v>
      </c>
      <c r="AM24" s="46">
        <f t="shared" si="21"/>
        <v>14139644</v>
      </c>
      <c r="AN24" s="46">
        <f t="shared" si="21"/>
        <v>7000</v>
      </c>
      <c r="AO24" s="46">
        <f t="shared" si="21"/>
        <v>4781566</v>
      </c>
      <c r="AP24" s="46">
        <f t="shared" si="21"/>
        <v>141396</v>
      </c>
      <c r="AQ24" s="46">
        <f t="shared" si="21"/>
        <v>0</v>
      </c>
      <c r="AR24" s="51">
        <f t="shared" si="21"/>
        <v>18.561399999999999</v>
      </c>
    </row>
    <row r="25" spans="1:44" x14ac:dyDescent="0.25">
      <c r="A25" s="32">
        <v>1407</v>
      </c>
      <c r="B25" s="32">
        <v>600012654</v>
      </c>
      <c r="C25" s="32">
        <f>_xlfn.XLOOKUP(B25,[1]List4!$B$4:$B$60,[1]List4!$C$4:$C$60)</f>
        <v>856070</v>
      </c>
      <c r="D25" s="33" t="s">
        <v>30</v>
      </c>
      <c r="E25" s="32">
        <v>3121</v>
      </c>
      <c r="F25" s="32" t="s">
        <v>24</v>
      </c>
      <c r="G25" s="32" t="s">
        <v>7</v>
      </c>
      <c r="H25" s="35">
        <f t="shared" ref="H25:H26" si="22">I25+J25+K25+L25+M25</f>
        <v>26155676</v>
      </c>
      <c r="I25" s="35">
        <v>19403321</v>
      </c>
      <c r="J25" s="33">
        <v>0</v>
      </c>
      <c r="K25" s="35">
        <v>6558322</v>
      </c>
      <c r="L25" s="35">
        <v>194033</v>
      </c>
      <c r="M25" s="35">
        <v>0</v>
      </c>
      <c r="N25" s="43">
        <v>25.666799999999999</v>
      </c>
      <c r="O25" s="35">
        <f t="shared" ref="O25:O26" si="23">X25*-1</f>
        <v>-14000</v>
      </c>
      <c r="P25" s="35"/>
      <c r="Q25" s="35"/>
      <c r="R25" s="35"/>
      <c r="S25" s="35"/>
      <c r="T25" s="35"/>
      <c r="U25" s="35"/>
      <c r="V25" s="35">
        <f>O25+P25+Q25+R25+S25+T25+U25</f>
        <v>-14000</v>
      </c>
      <c r="W25" s="35">
        <f>OON!J25</f>
        <v>0</v>
      </c>
      <c r="X25" s="35">
        <f>OON!P25</f>
        <v>14000</v>
      </c>
      <c r="Y25" s="35">
        <f>OON!N25</f>
        <v>0</v>
      </c>
      <c r="Z25" s="35">
        <f>W25+X25+Y25</f>
        <v>14000</v>
      </c>
      <c r="AA25" s="35">
        <f>V25+Z25</f>
        <v>0</v>
      </c>
      <c r="AB25" s="35">
        <f>ROUND((V25+W25+X25)*33.8%,0)</f>
        <v>0</v>
      </c>
      <c r="AC25" s="35">
        <f>ROUND(V25*1%,0)</f>
        <v>-140</v>
      </c>
      <c r="AD25" s="35"/>
      <c r="AE25" s="38">
        <f>OON!S25</f>
        <v>-0.02</v>
      </c>
      <c r="AF25" s="38"/>
      <c r="AG25" s="38"/>
      <c r="AH25" s="38"/>
      <c r="AI25" s="38"/>
      <c r="AJ25" s="38"/>
      <c r="AK25" s="38">
        <f>AE25+AF25+AG25+AH25+AI25+AJ25</f>
        <v>-0.02</v>
      </c>
      <c r="AL25" s="35">
        <f>AM25+AN25+AO25+AP25+AQ25</f>
        <v>26155536</v>
      </c>
      <c r="AM25" s="35">
        <f>I25+V25</f>
        <v>19389321</v>
      </c>
      <c r="AN25" s="35">
        <f>J25+Z25</f>
        <v>14000</v>
      </c>
      <c r="AO25" s="35">
        <f t="shared" ref="AO25:AQ26" si="24">K25+AB25</f>
        <v>6558322</v>
      </c>
      <c r="AP25" s="35">
        <f t="shared" si="24"/>
        <v>193893</v>
      </c>
      <c r="AQ25" s="35">
        <f t="shared" si="24"/>
        <v>0</v>
      </c>
      <c r="AR25" s="38">
        <f>N25+AK25</f>
        <v>25.646799999999999</v>
      </c>
    </row>
    <row r="26" spans="1:44" x14ac:dyDescent="0.25">
      <c r="A26" s="32">
        <v>1407</v>
      </c>
      <c r="B26" s="32">
        <v>600012654</v>
      </c>
      <c r="C26" s="32">
        <f>_xlfn.XLOOKUP(B26,[1]List4!$B$4:$B$60,[1]List4!$C$4:$C$60)</f>
        <v>856070</v>
      </c>
      <c r="D26" s="33" t="s">
        <v>30</v>
      </c>
      <c r="E26" s="37">
        <v>3121</v>
      </c>
      <c r="F26" s="37" t="s">
        <v>63</v>
      </c>
      <c r="G26" s="37" t="s">
        <v>64</v>
      </c>
      <c r="H26" s="35">
        <f t="shared" si="22"/>
        <v>0</v>
      </c>
      <c r="I26" s="35">
        <v>0</v>
      </c>
      <c r="J26" s="33">
        <v>0</v>
      </c>
      <c r="K26" s="35">
        <v>0</v>
      </c>
      <c r="L26" s="35">
        <v>0</v>
      </c>
      <c r="M26" s="35">
        <v>0</v>
      </c>
      <c r="N26" s="43">
        <v>0</v>
      </c>
      <c r="O26" s="35">
        <f t="shared" si="23"/>
        <v>0</v>
      </c>
      <c r="P26" s="35"/>
      <c r="Q26" s="35"/>
      <c r="R26" s="35"/>
      <c r="S26" s="35"/>
      <c r="T26" s="35"/>
      <c r="U26" s="35"/>
      <c r="V26" s="35">
        <f>O26+P26+Q26+R26+S26+T26+U26</f>
        <v>0</v>
      </c>
      <c r="W26" s="35">
        <f>OON!J26</f>
        <v>0</v>
      </c>
      <c r="X26" s="35">
        <f>OON!P26</f>
        <v>0</v>
      </c>
      <c r="Y26" s="35">
        <f>OON!N26</f>
        <v>0</v>
      </c>
      <c r="Z26" s="35">
        <f>W26+X26+Y26</f>
        <v>0</v>
      </c>
      <c r="AA26" s="35">
        <f>V26+Z26</f>
        <v>0</v>
      </c>
      <c r="AB26" s="35">
        <f>ROUND((V26+W26+X26)*33.8%,0)</f>
        <v>0</v>
      </c>
      <c r="AC26" s="35">
        <f>ROUND(V26*1%,0)</f>
        <v>0</v>
      </c>
      <c r="AD26" s="35"/>
      <c r="AE26" s="38">
        <f>OON!S26</f>
        <v>0</v>
      </c>
      <c r="AF26" s="38"/>
      <c r="AG26" s="38"/>
      <c r="AH26" s="38"/>
      <c r="AI26" s="38"/>
      <c r="AJ26" s="38"/>
      <c r="AK26" s="38">
        <f>AE26+AF26+AG26+AH26+AI26+AJ26</f>
        <v>0</v>
      </c>
      <c r="AL26" s="35">
        <f>AM26+AN26+AO26+AP26+AQ26</f>
        <v>0</v>
      </c>
      <c r="AM26" s="35">
        <f>I26+V26</f>
        <v>0</v>
      </c>
      <c r="AN26" s="35">
        <f>J26+Z26</f>
        <v>0</v>
      </c>
      <c r="AO26" s="35">
        <f t="shared" si="24"/>
        <v>0</v>
      </c>
      <c r="AP26" s="35">
        <f t="shared" si="24"/>
        <v>0</v>
      </c>
      <c r="AQ26" s="35">
        <f t="shared" si="24"/>
        <v>0</v>
      </c>
      <c r="AR26" s="38">
        <f>N26+AK26</f>
        <v>0</v>
      </c>
    </row>
    <row r="27" spans="1:44" x14ac:dyDescent="0.25">
      <c r="A27" s="45"/>
      <c r="B27" s="45"/>
      <c r="C27" s="45"/>
      <c r="D27" s="39" t="s">
        <v>152</v>
      </c>
      <c r="E27" s="48"/>
      <c r="F27" s="48"/>
      <c r="G27" s="48"/>
      <c r="H27" s="46">
        <f t="shared" ref="H27:AR27" si="25">SUM(H25:H26)</f>
        <v>26155676</v>
      </c>
      <c r="I27" s="46">
        <f t="shared" si="25"/>
        <v>19403321</v>
      </c>
      <c r="J27" s="39">
        <f t="shared" si="25"/>
        <v>0</v>
      </c>
      <c r="K27" s="46">
        <f t="shared" si="25"/>
        <v>6558322</v>
      </c>
      <c r="L27" s="46">
        <f t="shared" si="25"/>
        <v>194033</v>
      </c>
      <c r="M27" s="46">
        <f t="shared" si="25"/>
        <v>0</v>
      </c>
      <c r="N27" s="47">
        <f t="shared" si="25"/>
        <v>25.666799999999999</v>
      </c>
      <c r="O27" s="46">
        <f t="shared" si="25"/>
        <v>-14000</v>
      </c>
      <c r="P27" s="46">
        <f t="shared" si="25"/>
        <v>0</v>
      </c>
      <c r="Q27" s="46">
        <f t="shared" si="25"/>
        <v>0</v>
      </c>
      <c r="R27" s="46">
        <f t="shared" si="25"/>
        <v>0</v>
      </c>
      <c r="S27" s="46">
        <f t="shared" si="25"/>
        <v>0</v>
      </c>
      <c r="T27" s="46">
        <f t="shared" si="25"/>
        <v>0</v>
      </c>
      <c r="U27" s="46">
        <f t="shared" si="25"/>
        <v>0</v>
      </c>
      <c r="V27" s="46">
        <f t="shared" si="25"/>
        <v>-14000</v>
      </c>
      <c r="W27" s="46">
        <f t="shared" si="25"/>
        <v>0</v>
      </c>
      <c r="X27" s="46">
        <f t="shared" si="25"/>
        <v>14000</v>
      </c>
      <c r="Y27" s="46">
        <f t="shared" si="25"/>
        <v>0</v>
      </c>
      <c r="Z27" s="46">
        <f t="shared" si="25"/>
        <v>14000</v>
      </c>
      <c r="AA27" s="46">
        <f t="shared" si="25"/>
        <v>0</v>
      </c>
      <c r="AB27" s="46">
        <f t="shared" si="25"/>
        <v>0</v>
      </c>
      <c r="AC27" s="46">
        <f t="shared" si="25"/>
        <v>-140</v>
      </c>
      <c r="AD27" s="46">
        <f t="shared" si="25"/>
        <v>0</v>
      </c>
      <c r="AE27" s="51">
        <f t="shared" si="25"/>
        <v>-0.02</v>
      </c>
      <c r="AF27" s="51">
        <f t="shared" si="25"/>
        <v>0</v>
      </c>
      <c r="AG27" s="51">
        <f t="shared" si="25"/>
        <v>0</v>
      </c>
      <c r="AH27" s="51">
        <f t="shared" si="25"/>
        <v>0</v>
      </c>
      <c r="AI27" s="51">
        <f t="shared" si="25"/>
        <v>0</v>
      </c>
      <c r="AJ27" s="51">
        <f t="shared" si="25"/>
        <v>0</v>
      </c>
      <c r="AK27" s="51">
        <f t="shared" si="25"/>
        <v>-0.02</v>
      </c>
      <c r="AL27" s="46">
        <f t="shared" si="25"/>
        <v>26155536</v>
      </c>
      <c r="AM27" s="46">
        <f t="shared" si="25"/>
        <v>19389321</v>
      </c>
      <c r="AN27" s="46">
        <f t="shared" si="25"/>
        <v>14000</v>
      </c>
      <c r="AO27" s="46">
        <f t="shared" si="25"/>
        <v>6558322</v>
      </c>
      <c r="AP27" s="46">
        <f t="shared" si="25"/>
        <v>193893</v>
      </c>
      <c r="AQ27" s="46">
        <f t="shared" si="25"/>
        <v>0</v>
      </c>
      <c r="AR27" s="51">
        <f t="shared" si="25"/>
        <v>25.646799999999999</v>
      </c>
    </row>
    <row r="28" spans="1:44" x14ac:dyDescent="0.25">
      <c r="A28" s="32">
        <v>1408</v>
      </c>
      <c r="B28" s="32">
        <v>600012638</v>
      </c>
      <c r="C28" s="32">
        <f>_xlfn.XLOOKUP(B28,[1]List4!$B$4:$B$60,[1]List4!$C$4:$C$60)</f>
        <v>854981</v>
      </c>
      <c r="D28" s="33" t="s">
        <v>31</v>
      </c>
      <c r="E28" s="32">
        <v>3121</v>
      </c>
      <c r="F28" s="32" t="s">
        <v>24</v>
      </c>
      <c r="G28" s="32" t="s">
        <v>7</v>
      </c>
      <c r="H28" s="35">
        <f t="shared" ref="H28:H29" si="26">I28+J28+K28+L28+M28</f>
        <v>30811371</v>
      </c>
      <c r="I28" s="35">
        <v>22857100</v>
      </c>
      <c r="J28" s="33">
        <v>0</v>
      </c>
      <c r="K28" s="35">
        <v>7725700</v>
      </c>
      <c r="L28" s="35">
        <v>228571</v>
      </c>
      <c r="M28" s="35">
        <v>0</v>
      </c>
      <c r="N28" s="43">
        <v>28.830400000000001</v>
      </c>
      <c r="O28" s="35">
        <f t="shared" ref="O28:O29" si="27">X28*-1</f>
        <v>0</v>
      </c>
      <c r="P28" s="35"/>
      <c r="Q28" s="35"/>
      <c r="R28" s="35"/>
      <c r="S28" s="35"/>
      <c r="T28" s="35"/>
      <c r="U28" s="35"/>
      <c r="V28" s="35">
        <f>O28+P28+Q28+R28+S28+T28+U28</f>
        <v>0</v>
      </c>
      <c r="W28" s="35">
        <f>OON!J28</f>
        <v>0</v>
      </c>
      <c r="X28" s="35">
        <f>OON!P28</f>
        <v>0</v>
      </c>
      <c r="Y28" s="35">
        <f>OON!N28</f>
        <v>0</v>
      </c>
      <c r="Z28" s="35">
        <f>W28+X28+Y28</f>
        <v>0</v>
      </c>
      <c r="AA28" s="35">
        <f>V28+Z28</f>
        <v>0</v>
      </c>
      <c r="AB28" s="35">
        <f>ROUND((V28+W28+X28)*33.8%,0)</f>
        <v>0</v>
      </c>
      <c r="AC28" s="35">
        <f>ROUND(V28*1%,0)</f>
        <v>0</v>
      </c>
      <c r="AD28" s="35"/>
      <c r="AE28" s="38">
        <f>OON!S28</f>
        <v>0</v>
      </c>
      <c r="AF28" s="38"/>
      <c r="AG28" s="38"/>
      <c r="AH28" s="38"/>
      <c r="AI28" s="38"/>
      <c r="AJ28" s="38"/>
      <c r="AK28" s="38">
        <f>AE28+AF28+AG28+AH28+AI28+AJ28</f>
        <v>0</v>
      </c>
      <c r="AL28" s="35">
        <f>AM28+AN28+AO28+AP28+AQ28</f>
        <v>30811371</v>
      </c>
      <c r="AM28" s="35">
        <f>I28+V28</f>
        <v>22857100</v>
      </c>
      <c r="AN28" s="35">
        <f>J28+Z28</f>
        <v>0</v>
      </c>
      <c r="AO28" s="35">
        <f t="shared" ref="AO28:AQ29" si="28">K28+AB28</f>
        <v>7725700</v>
      </c>
      <c r="AP28" s="35">
        <f t="shared" si="28"/>
        <v>228571</v>
      </c>
      <c r="AQ28" s="35">
        <f t="shared" si="28"/>
        <v>0</v>
      </c>
      <c r="AR28" s="38">
        <f>N28+AK28</f>
        <v>28.830400000000001</v>
      </c>
    </row>
    <row r="29" spans="1:44" x14ac:dyDescent="0.25">
      <c r="A29" s="32">
        <v>1408</v>
      </c>
      <c r="B29" s="32">
        <v>600012638</v>
      </c>
      <c r="C29" s="32">
        <f>_xlfn.XLOOKUP(B29,[1]List4!$B$4:$B$60,[1]List4!$C$4:$C$60)</f>
        <v>854981</v>
      </c>
      <c r="D29" s="33" t="s">
        <v>31</v>
      </c>
      <c r="E29" s="37">
        <v>3121</v>
      </c>
      <c r="F29" s="37" t="s">
        <v>63</v>
      </c>
      <c r="G29" s="37" t="s">
        <v>64</v>
      </c>
      <c r="H29" s="35">
        <f t="shared" si="26"/>
        <v>0</v>
      </c>
      <c r="I29" s="35">
        <v>0</v>
      </c>
      <c r="J29" s="33">
        <v>0</v>
      </c>
      <c r="K29" s="35">
        <v>0</v>
      </c>
      <c r="L29" s="35">
        <v>0</v>
      </c>
      <c r="M29" s="35">
        <v>0</v>
      </c>
      <c r="N29" s="43">
        <v>0</v>
      </c>
      <c r="O29" s="35">
        <f t="shared" si="27"/>
        <v>0</v>
      </c>
      <c r="P29" s="35"/>
      <c r="Q29" s="35"/>
      <c r="R29" s="35"/>
      <c r="S29" s="35"/>
      <c r="T29" s="35"/>
      <c r="U29" s="35"/>
      <c r="V29" s="35">
        <f>O29+P29+Q29+R29+S29+T29+U29</f>
        <v>0</v>
      </c>
      <c r="W29" s="35">
        <f>OON!J29</f>
        <v>0</v>
      </c>
      <c r="X29" s="35">
        <f>OON!P29</f>
        <v>0</v>
      </c>
      <c r="Y29" s="35">
        <f>OON!N29</f>
        <v>0</v>
      </c>
      <c r="Z29" s="35">
        <f>W29+X29+Y29</f>
        <v>0</v>
      </c>
      <c r="AA29" s="35">
        <f>V29+Z29</f>
        <v>0</v>
      </c>
      <c r="AB29" s="35">
        <f>ROUND((V29+W29+X29)*33.8%,0)</f>
        <v>0</v>
      </c>
      <c r="AC29" s="35">
        <f>ROUND(V29*1%,0)</f>
        <v>0</v>
      </c>
      <c r="AD29" s="35"/>
      <c r="AE29" s="38">
        <f>OON!S29</f>
        <v>0</v>
      </c>
      <c r="AF29" s="38"/>
      <c r="AG29" s="38"/>
      <c r="AH29" s="38"/>
      <c r="AI29" s="38"/>
      <c r="AJ29" s="38"/>
      <c r="AK29" s="38">
        <f>AE29+AF29+AG29+AH29+AI29+AJ29</f>
        <v>0</v>
      </c>
      <c r="AL29" s="35">
        <f>AM29+AN29+AO29+AP29+AQ29</f>
        <v>0</v>
      </c>
      <c r="AM29" s="35">
        <f>I29+V29</f>
        <v>0</v>
      </c>
      <c r="AN29" s="35">
        <f>J29+Z29</f>
        <v>0</v>
      </c>
      <c r="AO29" s="35">
        <f t="shared" si="28"/>
        <v>0</v>
      </c>
      <c r="AP29" s="35">
        <f t="shared" si="28"/>
        <v>0</v>
      </c>
      <c r="AQ29" s="35">
        <f t="shared" si="28"/>
        <v>0</v>
      </c>
      <c r="AR29" s="38">
        <f>N29+AK29</f>
        <v>0</v>
      </c>
    </row>
    <row r="30" spans="1:44" x14ac:dyDescent="0.25">
      <c r="A30" s="45"/>
      <c r="B30" s="45"/>
      <c r="C30" s="45"/>
      <c r="D30" s="39" t="s">
        <v>153</v>
      </c>
      <c r="E30" s="48"/>
      <c r="F30" s="48"/>
      <c r="G30" s="48"/>
      <c r="H30" s="46">
        <f t="shared" ref="H30:AR30" si="29">SUM(H28:H29)</f>
        <v>30811371</v>
      </c>
      <c r="I30" s="46">
        <f t="shared" si="29"/>
        <v>22857100</v>
      </c>
      <c r="J30" s="39">
        <f t="shared" si="29"/>
        <v>0</v>
      </c>
      <c r="K30" s="46">
        <f t="shared" si="29"/>
        <v>7725700</v>
      </c>
      <c r="L30" s="46">
        <f t="shared" si="29"/>
        <v>228571</v>
      </c>
      <c r="M30" s="46">
        <f t="shared" si="29"/>
        <v>0</v>
      </c>
      <c r="N30" s="47">
        <f t="shared" si="29"/>
        <v>28.830400000000001</v>
      </c>
      <c r="O30" s="46">
        <f t="shared" si="29"/>
        <v>0</v>
      </c>
      <c r="P30" s="46">
        <f t="shared" si="29"/>
        <v>0</v>
      </c>
      <c r="Q30" s="46">
        <f t="shared" si="29"/>
        <v>0</v>
      </c>
      <c r="R30" s="46">
        <f t="shared" si="29"/>
        <v>0</v>
      </c>
      <c r="S30" s="46">
        <f t="shared" si="29"/>
        <v>0</v>
      </c>
      <c r="T30" s="46">
        <f t="shared" si="29"/>
        <v>0</v>
      </c>
      <c r="U30" s="46">
        <f t="shared" si="29"/>
        <v>0</v>
      </c>
      <c r="V30" s="46">
        <f t="shared" si="29"/>
        <v>0</v>
      </c>
      <c r="W30" s="46">
        <f t="shared" si="29"/>
        <v>0</v>
      </c>
      <c r="X30" s="46">
        <f t="shared" si="29"/>
        <v>0</v>
      </c>
      <c r="Y30" s="46">
        <f t="shared" si="29"/>
        <v>0</v>
      </c>
      <c r="Z30" s="46">
        <f t="shared" si="29"/>
        <v>0</v>
      </c>
      <c r="AA30" s="46">
        <f t="shared" si="29"/>
        <v>0</v>
      </c>
      <c r="AB30" s="46">
        <f t="shared" si="29"/>
        <v>0</v>
      </c>
      <c r="AC30" s="46">
        <f t="shared" si="29"/>
        <v>0</v>
      </c>
      <c r="AD30" s="46">
        <f t="shared" si="29"/>
        <v>0</v>
      </c>
      <c r="AE30" s="51">
        <f t="shared" si="29"/>
        <v>0</v>
      </c>
      <c r="AF30" s="51">
        <f t="shared" si="29"/>
        <v>0</v>
      </c>
      <c r="AG30" s="51">
        <f t="shared" si="29"/>
        <v>0</v>
      </c>
      <c r="AH30" s="51">
        <f t="shared" si="29"/>
        <v>0</v>
      </c>
      <c r="AI30" s="51">
        <f t="shared" si="29"/>
        <v>0</v>
      </c>
      <c r="AJ30" s="51">
        <f t="shared" si="29"/>
        <v>0</v>
      </c>
      <c r="AK30" s="51">
        <f t="shared" si="29"/>
        <v>0</v>
      </c>
      <c r="AL30" s="46">
        <f t="shared" si="29"/>
        <v>30811371</v>
      </c>
      <c r="AM30" s="46">
        <f t="shared" si="29"/>
        <v>22857100</v>
      </c>
      <c r="AN30" s="46">
        <f t="shared" si="29"/>
        <v>0</v>
      </c>
      <c r="AO30" s="46">
        <f t="shared" si="29"/>
        <v>7725700</v>
      </c>
      <c r="AP30" s="46">
        <f t="shared" si="29"/>
        <v>228571</v>
      </c>
      <c r="AQ30" s="46">
        <f t="shared" si="29"/>
        <v>0</v>
      </c>
      <c r="AR30" s="51">
        <f t="shared" si="29"/>
        <v>28.830400000000001</v>
      </c>
    </row>
    <row r="31" spans="1:44" x14ac:dyDescent="0.25">
      <c r="A31" s="32">
        <v>1409</v>
      </c>
      <c r="B31" s="32">
        <v>600171744</v>
      </c>
      <c r="C31" s="32">
        <f>_xlfn.XLOOKUP(B31,[1]List4!$B$4:$B$60,[1]List4!$C$4:$C$60)</f>
        <v>60252537</v>
      </c>
      <c r="D31" s="33" t="s">
        <v>32</v>
      </c>
      <c r="E31" s="32">
        <v>3121</v>
      </c>
      <c r="F31" s="32" t="s">
        <v>24</v>
      </c>
      <c r="G31" s="32" t="s">
        <v>7</v>
      </c>
      <c r="H31" s="35">
        <f t="shared" ref="H31:H32" si="30">I31+J31+K31+L31+M31</f>
        <v>51724862</v>
      </c>
      <c r="I31" s="35">
        <v>38371559</v>
      </c>
      <c r="J31" s="33">
        <v>0</v>
      </c>
      <c r="K31" s="35">
        <v>12969587</v>
      </c>
      <c r="L31" s="35">
        <v>383716</v>
      </c>
      <c r="M31" s="35">
        <v>0</v>
      </c>
      <c r="N31" s="43">
        <v>47.857399999999998</v>
      </c>
      <c r="O31" s="35">
        <f t="shared" ref="O31:O32" si="31">X31*-1</f>
        <v>-14000</v>
      </c>
      <c r="P31" s="35"/>
      <c r="Q31" s="35"/>
      <c r="R31" s="35"/>
      <c r="S31" s="35"/>
      <c r="T31" s="35"/>
      <c r="U31" s="35"/>
      <c r="V31" s="35">
        <f>O31+P31+Q31+R31+S31+T31+U31</f>
        <v>-14000</v>
      </c>
      <c r="W31" s="35">
        <f>OON!J31</f>
        <v>149000</v>
      </c>
      <c r="X31" s="35">
        <f>OON!P31</f>
        <v>14000</v>
      </c>
      <c r="Y31" s="35">
        <f>OON!N31</f>
        <v>0</v>
      </c>
      <c r="Z31" s="35">
        <f>W31+X31+Y31</f>
        <v>163000</v>
      </c>
      <c r="AA31" s="35">
        <f>V31+Z31</f>
        <v>149000</v>
      </c>
      <c r="AB31" s="35">
        <f>ROUND((V31+W31+X31)*33.8%,0)</f>
        <v>50362</v>
      </c>
      <c r="AC31" s="35">
        <f>ROUND(V31*1%,0)</f>
        <v>-140</v>
      </c>
      <c r="AD31" s="35"/>
      <c r="AE31" s="38">
        <f>OON!S31</f>
        <v>-0.02</v>
      </c>
      <c r="AF31" s="38"/>
      <c r="AG31" s="38"/>
      <c r="AH31" s="38"/>
      <c r="AI31" s="38"/>
      <c r="AJ31" s="38"/>
      <c r="AK31" s="38">
        <f>AE31+AF31+AG31+AH31+AI31+AJ31</f>
        <v>-0.02</v>
      </c>
      <c r="AL31" s="35">
        <f>AM31+AN31+AO31+AP31+AQ31</f>
        <v>51924084</v>
      </c>
      <c r="AM31" s="35">
        <f>I31+V31</f>
        <v>38357559</v>
      </c>
      <c r="AN31" s="35">
        <f>J31+Z31</f>
        <v>163000</v>
      </c>
      <c r="AO31" s="35">
        <f t="shared" ref="AO31:AQ32" si="32">K31+AB31</f>
        <v>13019949</v>
      </c>
      <c r="AP31" s="35">
        <f t="shared" si="32"/>
        <v>383576</v>
      </c>
      <c r="AQ31" s="35">
        <f t="shared" si="32"/>
        <v>0</v>
      </c>
      <c r="AR31" s="38">
        <f>N31+AK31</f>
        <v>47.837399999999995</v>
      </c>
    </row>
    <row r="32" spans="1:44" x14ac:dyDescent="0.25">
      <c r="A32" s="32">
        <v>1409</v>
      </c>
      <c r="B32" s="32">
        <v>600171744</v>
      </c>
      <c r="C32" s="32">
        <f>_xlfn.XLOOKUP(B32,[1]List4!$B$4:$B$60,[1]List4!$C$4:$C$60)</f>
        <v>60252537</v>
      </c>
      <c r="D32" s="33" t="s">
        <v>32</v>
      </c>
      <c r="E32" s="37">
        <v>3121</v>
      </c>
      <c r="F32" s="37" t="s">
        <v>63</v>
      </c>
      <c r="G32" s="37" t="s">
        <v>64</v>
      </c>
      <c r="H32" s="35">
        <f t="shared" si="30"/>
        <v>0</v>
      </c>
      <c r="I32" s="35">
        <v>0</v>
      </c>
      <c r="J32" s="33">
        <v>0</v>
      </c>
      <c r="K32" s="35">
        <v>0</v>
      </c>
      <c r="L32" s="35">
        <v>0</v>
      </c>
      <c r="M32" s="35">
        <v>0</v>
      </c>
      <c r="N32" s="43">
        <v>0</v>
      </c>
      <c r="O32" s="35">
        <f t="shared" si="31"/>
        <v>0</v>
      </c>
      <c r="P32" s="35"/>
      <c r="Q32" s="35">
        <v>683349</v>
      </c>
      <c r="R32" s="35"/>
      <c r="S32" s="35"/>
      <c r="T32" s="35"/>
      <c r="U32" s="35"/>
      <c r="V32" s="35">
        <f>O32+P32+Q32+R32+S32+T32+U32</f>
        <v>683349</v>
      </c>
      <c r="W32" s="35">
        <f>OON!J32</f>
        <v>0</v>
      </c>
      <c r="X32" s="35">
        <f>OON!P32</f>
        <v>0</v>
      </c>
      <c r="Y32" s="35">
        <f>OON!N32</f>
        <v>0</v>
      </c>
      <c r="Z32" s="35">
        <f>W32+X32+Y32</f>
        <v>0</v>
      </c>
      <c r="AA32" s="35">
        <f>V32+Z32</f>
        <v>683349</v>
      </c>
      <c r="AB32" s="35">
        <f>ROUND((V32+W32+X32)*33.8%,0)</f>
        <v>230972</v>
      </c>
      <c r="AC32" s="35">
        <f>ROUND(V32*1%,0)</f>
        <v>6833</v>
      </c>
      <c r="AD32" s="35"/>
      <c r="AE32" s="38">
        <f>OON!S32</f>
        <v>0</v>
      </c>
      <c r="AF32" s="38"/>
      <c r="AG32" s="38">
        <v>1.5</v>
      </c>
      <c r="AH32" s="38"/>
      <c r="AI32" s="38"/>
      <c r="AJ32" s="38"/>
      <c r="AK32" s="38">
        <f>AE32+AF32+AG32+AH32+AI32+AJ32</f>
        <v>1.5</v>
      </c>
      <c r="AL32" s="35">
        <f>AM32+AN32+AO32+AP32+AQ32</f>
        <v>921154</v>
      </c>
      <c r="AM32" s="35">
        <f>I32+V32</f>
        <v>683349</v>
      </c>
      <c r="AN32" s="35">
        <f>J32+Z32</f>
        <v>0</v>
      </c>
      <c r="AO32" s="35">
        <f t="shared" si="32"/>
        <v>230972</v>
      </c>
      <c r="AP32" s="35">
        <f t="shared" si="32"/>
        <v>6833</v>
      </c>
      <c r="AQ32" s="35">
        <f t="shared" si="32"/>
        <v>0</v>
      </c>
      <c r="AR32" s="38">
        <f>N32+AK32</f>
        <v>1.5</v>
      </c>
    </row>
    <row r="33" spans="1:44" x14ac:dyDescent="0.25">
      <c r="A33" s="45"/>
      <c r="B33" s="45"/>
      <c r="C33" s="45"/>
      <c r="D33" s="39" t="s">
        <v>154</v>
      </c>
      <c r="E33" s="48"/>
      <c r="F33" s="48"/>
      <c r="G33" s="48"/>
      <c r="H33" s="46">
        <f t="shared" ref="H33:AR33" si="33">SUM(H31:H32)</f>
        <v>51724862</v>
      </c>
      <c r="I33" s="46">
        <f t="shared" si="33"/>
        <v>38371559</v>
      </c>
      <c r="J33" s="39">
        <f t="shared" si="33"/>
        <v>0</v>
      </c>
      <c r="K33" s="46">
        <f t="shared" si="33"/>
        <v>12969587</v>
      </c>
      <c r="L33" s="46">
        <f t="shared" si="33"/>
        <v>383716</v>
      </c>
      <c r="M33" s="46">
        <f t="shared" si="33"/>
        <v>0</v>
      </c>
      <c r="N33" s="47">
        <f t="shared" si="33"/>
        <v>47.857399999999998</v>
      </c>
      <c r="O33" s="46">
        <f t="shared" si="33"/>
        <v>-14000</v>
      </c>
      <c r="P33" s="46">
        <f t="shared" si="33"/>
        <v>0</v>
      </c>
      <c r="Q33" s="46">
        <f t="shared" si="33"/>
        <v>683349</v>
      </c>
      <c r="R33" s="46">
        <f t="shared" si="33"/>
        <v>0</v>
      </c>
      <c r="S33" s="46">
        <f t="shared" si="33"/>
        <v>0</v>
      </c>
      <c r="T33" s="46">
        <f t="shared" si="33"/>
        <v>0</v>
      </c>
      <c r="U33" s="46">
        <f t="shared" si="33"/>
        <v>0</v>
      </c>
      <c r="V33" s="46">
        <f t="shared" si="33"/>
        <v>669349</v>
      </c>
      <c r="W33" s="46">
        <f t="shared" si="33"/>
        <v>149000</v>
      </c>
      <c r="X33" s="46">
        <f t="shared" si="33"/>
        <v>14000</v>
      </c>
      <c r="Y33" s="46">
        <f t="shared" si="33"/>
        <v>0</v>
      </c>
      <c r="Z33" s="46">
        <f t="shared" si="33"/>
        <v>163000</v>
      </c>
      <c r="AA33" s="46">
        <f t="shared" si="33"/>
        <v>832349</v>
      </c>
      <c r="AB33" s="46">
        <f t="shared" si="33"/>
        <v>281334</v>
      </c>
      <c r="AC33" s="46">
        <f t="shared" si="33"/>
        <v>6693</v>
      </c>
      <c r="AD33" s="46">
        <f t="shared" si="33"/>
        <v>0</v>
      </c>
      <c r="AE33" s="51">
        <f t="shared" si="33"/>
        <v>-0.02</v>
      </c>
      <c r="AF33" s="51">
        <f t="shared" si="33"/>
        <v>0</v>
      </c>
      <c r="AG33" s="51">
        <f t="shared" si="33"/>
        <v>1.5</v>
      </c>
      <c r="AH33" s="51">
        <f t="shared" si="33"/>
        <v>0</v>
      </c>
      <c r="AI33" s="51">
        <f t="shared" si="33"/>
        <v>0</v>
      </c>
      <c r="AJ33" s="51">
        <f t="shared" si="33"/>
        <v>0</v>
      </c>
      <c r="AK33" s="51">
        <f t="shared" si="33"/>
        <v>1.48</v>
      </c>
      <c r="AL33" s="46">
        <f t="shared" si="33"/>
        <v>52845238</v>
      </c>
      <c r="AM33" s="46">
        <f t="shared" si="33"/>
        <v>39040908</v>
      </c>
      <c r="AN33" s="46">
        <f t="shared" si="33"/>
        <v>163000</v>
      </c>
      <c r="AO33" s="46">
        <f t="shared" si="33"/>
        <v>13250921</v>
      </c>
      <c r="AP33" s="46">
        <f t="shared" si="33"/>
        <v>390409</v>
      </c>
      <c r="AQ33" s="46">
        <f t="shared" si="33"/>
        <v>0</v>
      </c>
      <c r="AR33" s="51">
        <f t="shared" si="33"/>
        <v>49.337399999999995</v>
      </c>
    </row>
    <row r="34" spans="1:44" x14ac:dyDescent="0.25">
      <c r="A34" s="32">
        <v>1410</v>
      </c>
      <c r="B34" s="32">
        <v>600171752</v>
      </c>
      <c r="C34" s="32">
        <f>_xlfn.XLOOKUP(B34,[1]List4!$B$4:$B$60,[1]List4!$C$4:$C$60)</f>
        <v>856037</v>
      </c>
      <c r="D34" s="33" t="s">
        <v>33</v>
      </c>
      <c r="E34" s="32">
        <v>3121</v>
      </c>
      <c r="F34" s="32" t="s">
        <v>24</v>
      </c>
      <c r="G34" s="32" t="s">
        <v>7</v>
      </c>
      <c r="H34" s="35">
        <f t="shared" ref="H34:H36" si="34">I34+J34+K34+L34+M34</f>
        <v>46468416</v>
      </c>
      <c r="I34" s="35">
        <v>34472119</v>
      </c>
      <c r="J34" s="33">
        <v>0</v>
      </c>
      <c r="K34" s="35">
        <v>11651576</v>
      </c>
      <c r="L34" s="35">
        <v>344721</v>
      </c>
      <c r="M34" s="35">
        <v>0</v>
      </c>
      <c r="N34" s="43">
        <v>46.948999999999998</v>
      </c>
      <c r="O34" s="35">
        <f t="shared" ref="O34:O36" si="35">X34*-1</f>
        <v>-35000</v>
      </c>
      <c r="P34" s="35"/>
      <c r="Q34" s="35"/>
      <c r="R34" s="35"/>
      <c r="S34" s="35"/>
      <c r="T34" s="35"/>
      <c r="U34" s="35"/>
      <c r="V34" s="35">
        <f>O34+P34+Q34+R34+S34+T34+U34</f>
        <v>-35000</v>
      </c>
      <c r="W34" s="35">
        <f>OON!J34</f>
        <v>0</v>
      </c>
      <c r="X34" s="35">
        <f>OON!P34</f>
        <v>35000</v>
      </c>
      <c r="Y34" s="35">
        <f>OON!N34</f>
        <v>0</v>
      </c>
      <c r="Z34" s="35">
        <f>W34+X34+Y34</f>
        <v>35000</v>
      </c>
      <c r="AA34" s="35">
        <f>V34+Z34</f>
        <v>0</v>
      </c>
      <c r="AB34" s="35">
        <f>ROUND((V34+W34+X34)*33.8%,0)</f>
        <v>0</v>
      </c>
      <c r="AC34" s="35">
        <f>ROUND(V34*1%,0)</f>
        <v>-350</v>
      </c>
      <c r="AD34" s="35"/>
      <c r="AE34" s="38">
        <f>OON!S34</f>
        <v>-0.05</v>
      </c>
      <c r="AF34" s="38"/>
      <c r="AG34" s="38"/>
      <c r="AH34" s="38"/>
      <c r="AI34" s="38"/>
      <c r="AJ34" s="38"/>
      <c r="AK34" s="38">
        <f>AE34+AF34+AG34+AH34+AI34+AJ34</f>
        <v>-0.05</v>
      </c>
      <c r="AL34" s="35">
        <f>AM34+AN34+AO34+AP34+AQ34</f>
        <v>46468066</v>
      </c>
      <c r="AM34" s="35">
        <f>I34+V34</f>
        <v>34437119</v>
      </c>
      <c r="AN34" s="35">
        <f>J34+Z34</f>
        <v>35000</v>
      </c>
      <c r="AO34" s="35">
        <f t="shared" ref="AO34:AQ36" si="36">K34+AB34</f>
        <v>11651576</v>
      </c>
      <c r="AP34" s="35">
        <f t="shared" si="36"/>
        <v>344371</v>
      </c>
      <c r="AQ34" s="35">
        <f t="shared" si="36"/>
        <v>0</v>
      </c>
      <c r="AR34" s="38">
        <f>N34+AK34</f>
        <v>46.899000000000001</v>
      </c>
    </row>
    <row r="35" spans="1:44" x14ac:dyDescent="0.25">
      <c r="A35" s="32">
        <v>1410</v>
      </c>
      <c r="B35" s="32">
        <v>600171752</v>
      </c>
      <c r="C35" s="32">
        <f>_xlfn.XLOOKUP(B35,[1]List4!$B$4:$B$60,[1]List4!$C$4:$C$60)</f>
        <v>856037</v>
      </c>
      <c r="D35" s="33" t="s">
        <v>33</v>
      </c>
      <c r="E35" s="37">
        <v>3121</v>
      </c>
      <c r="F35" s="37" t="s">
        <v>63</v>
      </c>
      <c r="G35" s="37" t="s">
        <v>64</v>
      </c>
      <c r="H35" s="35">
        <f t="shared" si="34"/>
        <v>0</v>
      </c>
      <c r="I35" s="35">
        <v>0</v>
      </c>
      <c r="J35" s="33">
        <v>0</v>
      </c>
      <c r="K35" s="35">
        <v>0</v>
      </c>
      <c r="L35" s="35">
        <v>0</v>
      </c>
      <c r="M35" s="35">
        <v>0</v>
      </c>
      <c r="N35" s="43">
        <v>0</v>
      </c>
      <c r="O35" s="35">
        <f t="shared" si="35"/>
        <v>0</v>
      </c>
      <c r="P35" s="35"/>
      <c r="Q35" s="35"/>
      <c r="R35" s="35"/>
      <c r="S35" s="35"/>
      <c r="T35" s="35"/>
      <c r="U35" s="35"/>
      <c r="V35" s="35">
        <f>O35+P35+Q35+R35+S35+T35+U35</f>
        <v>0</v>
      </c>
      <c r="W35" s="35">
        <f>OON!J35</f>
        <v>0</v>
      </c>
      <c r="X35" s="35">
        <f>OON!P35</f>
        <v>0</v>
      </c>
      <c r="Y35" s="35">
        <f>OON!N35</f>
        <v>0</v>
      </c>
      <c r="Z35" s="35">
        <f>W35+X35+Y35</f>
        <v>0</v>
      </c>
      <c r="AA35" s="35">
        <f>V35+Z35</f>
        <v>0</v>
      </c>
      <c r="AB35" s="35">
        <f>ROUND((V35+W35+X35)*33.8%,0)</f>
        <v>0</v>
      </c>
      <c r="AC35" s="35">
        <f>ROUND(V35*1%,0)</f>
        <v>0</v>
      </c>
      <c r="AD35" s="35"/>
      <c r="AE35" s="38">
        <f>OON!S35</f>
        <v>0</v>
      </c>
      <c r="AF35" s="38"/>
      <c r="AG35" s="38"/>
      <c r="AH35" s="38"/>
      <c r="AI35" s="38"/>
      <c r="AJ35" s="38"/>
      <c r="AK35" s="38">
        <f>AE35+AF35+AG35+AH35+AI35+AJ35</f>
        <v>0</v>
      </c>
      <c r="AL35" s="35">
        <f>AM35+AN35+AO35+AP35+AQ35</f>
        <v>0</v>
      </c>
      <c r="AM35" s="35">
        <f>I35+V35</f>
        <v>0</v>
      </c>
      <c r="AN35" s="35">
        <f>J35+Z35</f>
        <v>0</v>
      </c>
      <c r="AO35" s="35">
        <f t="shared" si="36"/>
        <v>0</v>
      </c>
      <c r="AP35" s="35">
        <f t="shared" si="36"/>
        <v>0</v>
      </c>
      <c r="AQ35" s="35">
        <f t="shared" si="36"/>
        <v>0</v>
      </c>
      <c r="AR35" s="38">
        <f>N35+AK35</f>
        <v>0</v>
      </c>
    </row>
    <row r="36" spans="1:44" x14ac:dyDescent="0.25">
      <c r="A36" s="32">
        <v>1410</v>
      </c>
      <c r="B36" s="32">
        <v>600171752</v>
      </c>
      <c r="C36" s="32">
        <f>_xlfn.XLOOKUP(B36,[1]List4!$B$4:$B$60,[1]List4!$C$4:$C$60)</f>
        <v>856037</v>
      </c>
      <c r="D36" s="33" t="s">
        <v>33</v>
      </c>
      <c r="E36" s="32">
        <v>3147</v>
      </c>
      <c r="F36" s="32" t="s">
        <v>81</v>
      </c>
      <c r="G36" s="32" t="s">
        <v>64</v>
      </c>
      <c r="H36" s="35">
        <f t="shared" si="34"/>
        <v>2367010</v>
      </c>
      <c r="I36" s="35">
        <v>1755942</v>
      </c>
      <c r="J36" s="35">
        <v>0</v>
      </c>
      <c r="K36" s="35">
        <v>593509</v>
      </c>
      <c r="L36" s="35">
        <v>17559</v>
      </c>
      <c r="M36" s="35">
        <v>0</v>
      </c>
      <c r="N36" s="43">
        <v>3.14</v>
      </c>
      <c r="O36" s="35">
        <f t="shared" si="35"/>
        <v>-35000</v>
      </c>
      <c r="P36" s="35"/>
      <c r="Q36" s="35"/>
      <c r="R36" s="35"/>
      <c r="S36" s="35"/>
      <c r="T36" s="35"/>
      <c r="U36" s="35"/>
      <c r="V36" s="35">
        <f>O36+P36+Q36+R36+S36+T36+U36</f>
        <v>-35000</v>
      </c>
      <c r="W36" s="35">
        <f>OON!J36</f>
        <v>0</v>
      </c>
      <c r="X36" s="35">
        <f>OON!P36</f>
        <v>35000</v>
      </c>
      <c r="Y36" s="35">
        <f>OON!N36</f>
        <v>0</v>
      </c>
      <c r="Z36" s="35">
        <f>W36+X36+Y36</f>
        <v>35000</v>
      </c>
      <c r="AA36" s="35">
        <f>V36+Z36</f>
        <v>0</v>
      </c>
      <c r="AB36" s="35">
        <f>ROUND((V36+W36+X36)*33.8%,0)</f>
        <v>0</v>
      </c>
      <c r="AC36" s="35">
        <f>ROUND(V36*1%,0)</f>
        <v>-350</v>
      </c>
      <c r="AD36" s="35"/>
      <c r="AE36" s="38">
        <f>OON!S36</f>
        <v>-0.06</v>
      </c>
      <c r="AF36" s="38"/>
      <c r="AG36" s="38"/>
      <c r="AH36" s="38"/>
      <c r="AI36" s="38"/>
      <c r="AJ36" s="38"/>
      <c r="AK36" s="38">
        <f>AE36+AF36+AG36+AH36+AI36+AJ36</f>
        <v>-0.06</v>
      </c>
      <c r="AL36" s="35">
        <f>AM36+AN36+AO36+AP36+AQ36</f>
        <v>2366660</v>
      </c>
      <c r="AM36" s="35">
        <f>I36+V36</f>
        <v>1720942</v>
      </c>
      <c r="AN36" s="35">
        <f>J36+Z36</f>
        <v>35000</v>
      </c>
      <c r="AO36" s="35">
        <f t="shared" si="36"/>
        <v>593509</v>
      </c>
      <c r="AP36" s="35">
        <f t="shared" si="36"/>
        <v>17209</v>
      </c>
      <c r="AQ36" s="35">
        <f t="shared" si="36"/>
        <v>0</v>
      </c>
      <c r="AR36" s="38">
        <f>N36+AK36</f>
        <v>3.08</v>
      </c>
    </row>
    <row r="37" spans="1:44" x14ac:dyDescent="0.25">
      <c r="A37" s="45"/>
      <c r="B37" s="45"/>
      <c r="C37" s="45"/>
      <c r="D37" s="39" t="s">
        <v>155</v>
      </c>
      <c r="E37" s="45"/>
      <c r="F37" s="45"/>
      <c r="G37" s="45"/>
      <c r="H37" s="46">
        <f t="shared" ref="H37:AR37" si="37">SUM(H34:H36)</f>
        <v>48835426</v>
      </c>
      <c r="I37" s="46">
        <f t="shared" si="37"/>
        <v>36228061</v>
      </c>
      <c r="J37" s="39">
        <f t="shared" si="37"/>
        <v>0</v>
      </c>
      <c r="K37" s="46">
        <f t="shared" si="37"/>
        <v>12245085</v>
      </c>
      <c r="L37" s="46">
        <f t="shared" si="37"/>
        <v>362280</v>
      </c>
      <c r="M37" s="46">
        <f t="shared" si="37"/>
        <v>0</v>
      </c>
      <c r="N37" s="47">
        <f t="shared" si="37"/>
        <v>50.088999999999999</v>
      </c>
      <c r="O37" s="46">
        <f t="shared" si="37"/>
        <v>-70000</v>
      </c>
      <c r="P37" s="46">
        <f t="shared" si="37"/>
        <v>0</v>
      </c>
      <c r="Q37" s="46">
        <f t="shared" si="37"/>
        <v>0</v>
      </c>
      <c r="R37" s="46">
        <f t="shared" si="37"/>
        <v>0</v>
      </c>
      <c r="S37" s="46">
        <f t="shared" si="37"/>
        <v>0</v>
      </c>
      <c r="T37" s="46">
        <f t="shared" si="37"/>
        <v>0</v>
      </c>
      <c r="U37" s="46">
        <f t="shared" si="37"/>
        <v>0</v>
      </c>
      <c r="V37" s="46">
        <f t="shared" si="37"/>
        <v>-70000</v>
      </c>
      <c r="W37" s="46">
        <f t="shared" si="37"/>
        <v>0</v>
      </c>
      <c r="X37" s="46">
        <f t="shared" si="37"/>
        <v>70000</v>
      </c>
      <c r="Y37" s="46">
        <f t="shared" si="37"/>
        <v>0</v>
      </c>
      <c r="Z37" s="46">
        <f t="shared" si="37"/>
        <v>70000</v>
      </c>
      <c r="AA37" s="46">
        <f t="shared" si="37"/>
        <v>0</v>
      </c>
      <c r="AB37" s="46">
        <f t="shared" si="37"/>
        <v>0</v>
      </c>
      <c r="AC37" s="46">
        <f t="shared" si="37"/>
        <v>-700</v>
      </c>
      <c r="AD37" s="46">
        <f t="shared" si="37"/>
        <v>0</v>
      </c>
      <c r="AE37" s="51">
        <f t="shared" si="37"/>
        <v>-0.11</v>
      </c>
      <c r="AF37" s="51">
        <f t="shared" si="37"/>
        <v>0</v>
      </c>
      <c r="AG37" s="51">
        <f t="shared" si="37"/>
        <v>0</v>
      </c>
      <c r="AH37" s="51">
        <f t="shared" si="37"/>
        <v>0</v>
      </c>
      <c r="AI37" s="51">
        <f t="shared" si="37"/>
        <v>0</v>
      </c>
      <c r="AJ37" s="51">
        <f t="shared" si="37"/>
        <v>0</v>
      </c>
      <c r="AK37" s="51">
        <f t="shared" si="37"/>
        <v>-0.11</v>
      </c>
      <c r="AL37" s="46">
        <f t="shared" si="37"/>
        <v>48834726</v>
      </c>
      <c r="AM37" s="46">
        <f t="shared" si="37"/>
        <v>36158061</v>
      </c>
      <c r="AN37" s="46">
        <f t="shared" si="37"/>
        <v>70000</v>
      </c>
      <c r="AO37" s="46">
        <f t="shared" si="37"/>
        <v>12245085</v>
      </c>
      <c r="AP37" s="46">
        <f t="shared" si="37"/>
        <v>361580</v>
      </c>
      <c r="AQ37" s="46">
        <f t="shared" si="37"/>
        <v>0</v>
      </c>
      <c r="AR37" s="51">
        <f t="shared" si="37"/>
        <v>49.978999999999999</v>
      </c>
    </row>
    <row r="38" spans="1:44" x14ac:dyDescent="0.25">
      <c r="A38" s="32">
        <v>1411</v>
      </c>
      <c r="B38" s="32">
        <v>600010589</v>
      </c>
      <c r="C38" s="32">
        <f>_xlfn.XLOOKUP(B38,[1]List4!$B$4:$B$60,[1]List4!$C$4:$C$60)</f>
        <v>46748075</v>
      </c>
      <c r="D38" s="33" t="s">
        <v>34</v>
      </c>
      <c r="E38" s="32">
        <v>3121</v>
      </c>
      <c r="F38" s="32" t="s">
        <v>24</v>
      </c>
      <c r="G38" s="32" t="s">
        <v>7</v>
      </c>
      <c r="H38" s="35">
        <f t="shared" ref="H38:H39" si="38">I38+J38+K38+L38+M38</f>
        <v>56909633</v>
      </c>
      <c r="I38" s="35">
        <v>42217829</v>
      </c>
      <c r="J38" s="33">
        <v>0</v>
      </c>
      <c r="K38" s="35">
        <v>14269626</v>
      </c>
      <c r="L38" s="35">
        <v>422178</v>
      </c>
      <c r="M38" s="35">
        <v>0</v>
      </c>
      <c r="N38" s="43">
        <v>53.415100000000002</v>
      </c>
      <c r="O38" s="35">
        <f t="shared" ref="O38:O39" si="39">X38*-1</f>
        <v>-72800</v>
      </c>
      <c r="P38" s="35"/>
      <c r="Q38" s="35"/>
      <c r="R38" s="35"/>
      <c r="S38" s="35"/>
      <c r="T38" s="35"/>
      <c r="U38" s="35"/>
      <c r="V38" s="35">
        <f>O38+P38+Q38+R38+S38+T38+U38</f>
        <v>-72800</v>
      </c>
      <c r="W38" s="35">
        <f>OON!J38</f>
        <v>770800</v>
      </c>
      <c r="X38" s="35">
        <f>OON!P38</f>
        <v>72800</v>
      </c>
      <c r="Y38" s="35">
        <f>OON!N38</f>
        <v>0</v>
      </c>
      <c r="Z38" s="35">
        <f>W38+X38+Y38</f>
        <v>843600</v>
      </c>
      <c r="AA38" s="35">
        <f>V38+Z38</f>
        <v>770800</v>
      </c>
      <c r="AB38" s="35">
        <f>ROUND((V38+W38+X38)*33.8%,0)</f>
        <v>260530</v>
      </c>
      <c r="AC38" s="35">
        <f>ROUND(V38*1%,0)</f>
        <v>-728</v>
      </c>
      <c r="AD38" s="35"/>
      <c r="AE38" s="38">
        <f>OON!S38</f>
        <v>-0.1</v>
      </c>
      <c r="AF38" s="38"/>
      <c r="AG38" s="38"/>
      <c r="AH38" s="38"/>
      <c r="AI38" s="38"/>
      <c r="AJ38" s="38"/>
      <c r="AK38" s="38">
        <f>AE38+AF38+AG38+AH38+AI38+AJ38</f>
        <v>-0.1</v>
      </c>
      <c r="AL38" s="35">
        <f>AM38+AN38+AO38+AP38+AQ38</f>
        <v>57940235</v>
      </c>
      <c r="AM38" s="35">
        <f>I38+V38</f>
        <v>42145029</v>
      </c>
      <c r="AN38" s="35">
        <f>J38+Z38</f>
        <v>843600</v>
      </c>
      <c r="AO38" s="35">
        <f t="shared" ref="AO38:AQ39" si="40">K38+AB38</f>
        <v>14530156</v>
      </c>
      <c r="AP38" s="35">
        <f t="shared" si="40"/>
        <v>421450</v>
      </c>
      <c r="AQ38" s="35">
        <f t="shared" si="40"/>
        <v>0</v>
      </c>
      <c r="AR38" s="38">
        <f>N38+AK38</f>
        <v>53.315100000000001</v>
      </c>
    </row>
    <row r="39" spans="1:44" x14ac:dyDescent="0.25">
      <c r="A39" s="32">
        <v>1411</v>
      </c>
      <c r="B39" s="32">
        <v>600010589</v>
      </c>
      <c r="C39" s="32">
        <f>_xlfn.XLOOKUP(B39,[1]List4!$B$4:$B$60,[1]List4!$C$4:$C$60)</f>
        <v>46748075</v>
      </c>
      <c r="D39" s="33" t="s">
        <v>34</v>
      </c>
      <c r="E39" s="37">
        <v>3121</v>
      </c>
      <c r="F39" s="37" t="s">
        <v>63</v>
      </c>
      <c r="G39" s="37" t="s">
        <v>64</v>
      </c>
      <c r="H39" s="35">
        <f t="shared" si="38"/>
        <v>0</v>
      </c>
      <c r="I39" s="35">
        <v>0</v>
      </c>
      <c r="J39" s="33">
        <v>0</v>
      </c>
      <c r="K39" s="35">
        <v>0</v>
      </c>
      <c r="L39" s="35">
        <v>0</v>
      </c>
      <c r="M39" s="35">
        <v>0</v>
      </c>
      <c r="N39" s="43">
        <v>0</v>
      </c>
      <c r="O39" s="35">
        <f t="shared" si="39"/>
        <v>0</v>
      </c>
      <c r="P39" s="35"/>
      <c r="Q39" s="35"/>
      <c r="R39" s="35"/>
      <c r="S39" s="35"/>
      <c r="T39" s="35"/>
      <c r="U39" s="35"/>
      <c r="V39" s="35">
        <f>O39+P39+Q39+R39+S39+T39+U39</f>
        <v>0</v>
      </c>
      <c r="W39" s="35">
        <f>OON!J39</f>
        <v>0</v>
      </c>
      <c r="X39" s="35">
        <f>OON!P39</f>
        <v>0</v>
      </c>
      <c r="Y39" s="35">
        <f>OON!N39</f>
        <v>0</v>
      </c>
      <c r="Z39" s="35">
        <f>W39+X39+Y39</f>
        <v>0</v>
      </c>
      <c r="AA39" s="35">
        <f>V39+Z39</f>
        <v>0</v>
      </c>
      <c r="AB39" s="35">
        <f>ROUND((V39+W39+X39)*33.8%,0)</f>
        <v>0</v>
      </c>
      <c r="AC39" s="35">
        <f>ROUND(V39*1%,0)</f>
        <v>0</v>
      </c>
      <c r="AD39" s="35"/>
      <c r="AE39" s="38">
        <f>OON!S39</f>
        <v>0</v>
      </c>
      <c r="AF39" s="38"/>
      <c r="AG39" s="38"/>
      <c r="AH39" s="38"/>
      <c r="AI39" s="38"/>
      <c r="AJ39" s="38"/>
      <c r="AK39" s="38">
        <f>AE39+AF39+AG39+AH39+AI39+AJ39</f>
        <v>0</v>
      </c>
      <c r="AL39" s="35">
        <f>AM39+AN39+AO39+AP39+AQ39</f>
        <v>0</v>
      </c>
      <c r="AM39" s="35">
        <f>I39+V39</f>
        <v>0</v>
      </c>
      <c r="AN39" s="35">
        <f>J39+Z39</f>
        <v>0</v>
      </c>
      <c r="AO39" s="35">
        <f t="shared" si="40"/>
        <v>0</v>
      </c>
      <c r="AP39" s="35">
        <f t="shared" si="40"/>
        <v>0</v>
      </c>
      <c r="AQ39" s="35">
        <f t="shared" si="40"/>
        <v>0</v>
      </c>
      <c r="AR39" s="38">
        <f>N39+AK39</f>
        <v>0</v>
      </c>
    </row>
    <row r="40" spans="1:44" x14ac:dyDescent="0.25">
      <c r="A40" s="45"/>
      <c r="B40" s="45"/>
      <c r="C40" s="45"/>
      <c r="D40" s="39" t="s">
        <v>156</v>
      </c>
      <c r="E40" s="48"/>
      <c r="F40" s="48"/>
      <c r="G40" s="48"/>
      <c r="H40" s="46">
        <f t="shared" ref="H40:AR40" si="41">SUM(H38:H39)</f>
        <v>56909633</v>
      </c>
      <c r="I40" s="46">
        <f t="shared" si="41"/>
        <v>42217829</v>
      </c>
      <c r="J40" s="39">
        <f t="shared" si="41"/>
        <v>0</v>
      </c>
      <c r="K40" s="46">
        <f t="shared" si="41"/>
        <v>14269626</v>
      </c>
      <c r="L40" s="46">
        <f t="shared" si="41"/>
        <v>422178</v>
      </c>
      <c r="M40" s="46">
        <f t="shared" si="41"/>
        <v>0</v>
      </c>
      <c r="N40" s="47">
        <f t="shared" si="41"/>
        <v>53.415100000000002</v>
      </c>
      <c r="O40" s="46">
        <f t="shared" si="41"/>
        <v>-72800</v>
      </c>
      <c r="P40" s="46">
        <f t="shared" si="41"/>
        <v>0</v>
      </c>
      <c r="Q40" s="46">
        <f t="shared" si="41"/>
        <v>0</v>
      </c>
      <c r="R40" s="46">
        <f t="shared" si="41"/>
        <v>0</v>
      </c>
      <c r="S40" s="46">
        <f t="shared" si="41"/>
        <v>0</v>
      </c>
      <c r="T40" s="46">
        <f t="shared" si="41"/>
        <v>0</v>
      </c>
      <c r="U40" s="46">
        <f t="shared" si="41"/>
        <v>0</v>
      </c>
      <c r="V40" s="46">
        <f t="shared" si="41"/>
        <v>-72800</v>
      </c>
      <c r="W40" s="46">
        <f t="shared" si="41"/>
        <v>770800</v>
      </c>
      <c r="X40" s="46">
        <f t="shared" si="41"/>
        <v>72800</v>
      </c>
      <c r="Y40" s="46">
        <f t="shared" si="41"/>
        <v>0</v>
      </c>
      <c r="Z40" s="46">
        <f t="shared" si="41"/>
        <v>843600</v>
      </c>
      <c r="AA40" s="46">
        <f t="shared" si="41"/>
        <v>770800</v>
      </c>
      <c r="AB40" s="46">
        <f t="shared" si="41"/>
        <v>260530</v>
      </c>
      <c r="AC40" s="46">
        <f t="shared" si="41"/>
        <v>-728</v>
      </c>
      <c r="AD40" s="46">
        <f t="shared" si="41"/>
        <v>0</v>
      </c>
      <c r="AE40" s="51">
        <f t="shared" si="41"/>
        <v>-0.1</v>
      </c>
      <c r="AF40" s="51">
        <f t="shared" si="41"/>
        <v>0</v>
      </c>
      <c r="AG40" s="51">
        <f t="shared" si="41"/>
        <v>0</v>
      </c>
      <c r="AH40" s="51">
        <f t="shared" si="41"/>
        <v>0</v>
      </c>
      <c r="AI40" s="51">
        <f t="shared" si="41"/>
        <v>0</v>
      </c>
      <c r="AJ40" s="51">
        <f t="shared" si="41"/>
        <v>0</v>
      </c>
      <c r="AK40" s="51">
        <f t="shared" si="41"/>
        <v>-0.1</v>
      </c>
      <c r="AL40" s="46">
        <f t="shared" si="41"/>
        <v>57940235</v>
      </c>
      <c r="AM40" s="46">
        <f t="shared" si="41"/>
        <v>42145029</v>
      </c>
      <c r="AN40" s="46">
        <f t="shared" si="41"/>
        <v>843600</v>
      </c>
      <c r="AO40" s="46">
        <f t="shared" si="41"/>
        <v>14530156</v>
      </c>
      <c r="AP40" s="46">
        <f t="shared" si="41"/>
        <v>421450</v>
      </c>
      <c r="AQ40" s="46">
        <f t="shared" si="41"/>
        <v>0</v>
      </c>
      <c r="AR40" s="51">
        <f t="shared" si="41"/>
        <v>53.315100000000001</v>
      </c>
    </row>
    <row r="41" spans="1:44" x14ac:dyDescent="0.25">
      <c r="A41" s="32">
        <v>1412</v>
      </c>
      <c r="B41" s="32">
        <v>600010015</v>
      </c>
      <c r="C41" s="32">
        <f>_xlfn.XLOOKUP(B41,[1]List4!$B$4:$B$60,[1]List4!$C$4:$C$60)</f>
        <v>49864637</v>
      </c>
      <c r="D41" s="33" t="s">
        <v>35</v>
      </c>
      <c r="E41" s="32">
        <v>3122</v>
      </c>
      <c r="F41" s="32" t="s">
        <v>36</v>
      </c>
      <c r="G41" s="32" t="s">
        <v>7</v>
      </c>
      <c r="H41" s="35">
        <f t="shared" ref="H41:H42" si="42">I41+J41+K41+L41+M41</f>
        <v>37931423</v>
      </c>
      <c r="I41" s="35">
        <v>28139038</v>
      </c>
      <c r="J41" s="33">
        <v>0</v>
      </c>
      <c r="K41" s="35">
        <v>9510995</v>
      </c>
      <c r="L41" s="35">
        <v>281390</v>
      </c>
      <c r="M41" s="35">
        <v>0</v>
      </c>
      <c r="N41" s="43">
        <v>34.522799999999997</v>
      </c>
      <c r="O41" s="35">
        <f t="shared" ref="O41:O42" si="43">X41*-1</f>
        <v>0</v>
      </c>
      <c r="P41" s="35"/>
      <c r="Q41" s="35"/>
      <c r="R41" s="35"/>
      <c r="S41" s="35">
        <v>30545</v>
      </c>
      <c r="T41" s="35"/>
      <c r="U41" s="35"/>
      <c r="V41" s="35">
        <f>O41+P41+Q41+R41+S41+T41+U41</f>
        <v>30545</v>
      </c>
      <c r="W41" s="35">
        <f>OON!J41</f>
        <v>0</v>
      </c>
      <c r="X41" s="35">
        <f>OON!P41</f>
        <v>0</v>
      </c>
      <c r="Y41" s="35">
        <f>OON!N41</f>
        <v>0</v>
      </c>
      <c r="Z41" s="35">
        <f>W41+X41+Y41</f>
        <v>0</v>
      </c>
      <c r="AA41" s="35">
        <f>V41+Z41</f>
        <v>30545</v>
      </c>
      <c r="AB41" s="35">
        <f>ROUND((V41+W41+X41)*33.8%,0)</f>
        <v>10324</v>
      </c>
      <c r="AC41" s="35">
        <f>ROUND(V41*1%,0)</f>
        <v>305</v>
      </c>
      <c r="AD41" s="35"/>
      <c r="AE41" s="38">
        <f>OON!S41</f>
        <v>0</v>
      </c>
      <c r="AF41" s="38"/>
      <c r="AG41" s="38"/>
      <c r="AH41" s="38">
        <v>0.06</v>
      </c>
      <c r="AI41" s="38"/>
      <c r="AJ41" s="38"/>
      <c r="AK41" s="38">
        <f>AE41+AF41+AG41+AH41+AI41+AJ41</f>
        <v>0.06</v>
      </c>
      <c r="AL41" s="35">
        <f>AM41+AN41+AO41+AP41+AQ41</f>
        <v>37972597</v>
      </c>
      <c r="AM41" s="35">
        <f>I41+V41</f>
        <v>28169583</v>
      </c>
      <c r="AN41" s="35">
        <f>J41+Z41</f>
        <v>0</v>
      </c>
      <c r="AO41" s="35">
        <f t="shared" ref="AO41:AQ42" si="44">K41+AB41</f>
        <v>9521319</v>
      </c>
      <c r="AP41" s="35">
        <f t="shared" si="44"/>
        <v>281695</v>
      </c>
      <c r="AQ41" s="35">
        <f t="shared" si="44"/>
        <v>0</v>
      </c>
      <c r="AR41" s="38">
        <f>N41+AK41</f>
        <v>34.582799999999999</v>
      </c>
    </row>
    <row r="42" spans="1:44" x14ac:dyDescent="0.25">
      <c r="A42" s="32">
        <v>1412</v>
      </c>
      <c r="B42" s="32">
        <v>600010015</v>
      </c>
      <c r="C42" s="32">
        <f>_xlfn.XLOOKUP(B42,[1]List4!$B$4:$B$60,[1]List4!$C$4:$C$60)</f>
        <v>49864637</v>
      </c>
      <c r="D42" s="33" t="s">
        <v>35</v>
      </c>
      <c r="E42" s="37">
        <v>3122</v>
      </c>
      <c r="F42" s="37" t="s">
        <v>63</v>
      </c>
      <c r="G42" s="37" t="s">
        <v>64</v>
      </c>
      <c r="H42" s="35">
        <f t="shared" si="42"/>
        <v>0</v>
      </c>
      <c r="I42" s="35">
        <v>0</v>
      </c>
      <c r="J42" s="33">
        <v>0</v>
      </c>
      <c r="K42" s="35">
        <v>0</v>
      </c>
      <c r="L42" s="35">
        <v>0</v>
      </c>
      <c r="M42" s="35">
        <v>0</v>
      </c>
      <c r="N42" s="43">
        <v>0</v>
      </c>
      <c r="O42" s="35">
        <f t="shared" si="43"/>
        <v>0</v>
      </c>
      <c r="P42" s="35"/>
      <c r="Q42" s="35"/>
      <c r="R42" s="35"/>
      <c r="S42" s="35"/>
      <c r="T42" s="35"/>
      <c r="U42" s="35"/>
      <c r="V42" s="35">
        <f>O42+P42+Q42+R42+S42+T42+U42</f>
        <v>0</v>
      </c>
      <c r="W42" s="35">
        <f>OON!J42</f>
        <v>0</v>
      </c>
      <c r="X42" s="35">
        <f>OON!P42</f>
        <v>0</v>
      </c>
      <c r="Y42" s="35">
        <f>OON!N42</f>
        <v>0</v>
      </c>
      <c r="Z42" s="35">
        <f>W42+X42+Y42</f>
        <v>0</v>
      </c>
      <c r="AA42" s="35">
        <f>V42+Z42</f>
        <v>0</v>
      </c>
      <c r="AB42" s="35">
        <f>ROUND((V42+W42+X42)*33.8%,0)</f>
        <v>0</v>
      </c>
      <c r="AC42" s="35">
        <f>ROUND(V42*1%,0)</f>
        <v>0</v>
      </c>
      <c r="AD42" s="35"/>
      <c r="AE42" s="38">
        <f>OON!S42</f>
        <v>0</v>
      </c>
      <c r="AF42" s="38"/>
      <c r="AG42" s="38"/>
      <c r="AH42" s="38"/>
      <c r="AI42" s="38"/>
      <c r="AJ42" s="38"/>
      <c r="AK42" s="38">
        <f>AE42+AF42+AG42+AH42+AI42+AJ42</f>
        <v>0</v>
      </c>
      <c r="AL42" s="35">
        <f>AM42+AN42+AO42+AP42+AQ42</f>
        <v>0</v>
      </c>
      <c r="AM42" s="35">
        <f>I42+V42</f>
        <v>0</v>
      </c>
      <c r="AN42" s="35">
        <f>J42+Z42</f>
        <v>0</v>
      </c>
      <c r="AO42" s="35">
        <f t="shared" si="44"/>
        <v>0</v>
      </c>
      <c r="AP42" s="35">
        <f t="shared" si="44"/>
        <v>0</v>
      </c>
      <c r="AQ42" s="35">
        <f t="shared" si="44"/>
        <v>0</v>
      </c>
      <c r="AR42" s="38">
        <f>N42+AK42</f>
        <v>0</v>
      </c>
    </row>
    <row r="43" spans="1:44" x14ac:dyDescent="0.25">
      <c r="A43" s="45"/>
      <c r="B43" s="45"/>
      <c r="C43" s="45"/>
      <c r="D43" s="39" t="s">
        <v>157</v>
      </c>
      <c r="E43" s="48"/>
      <c r="F43" s="48"/>
      <c r="G43" s="48"/>
      <c r="H43" s="46">
        <f t="shared" ref="H43:AR43" si="45">SUM(H41:H42)</f>
        <v>37931423</v>
      </c>
      <c r="I43" s="46">
        <f t="shared" si="45"/>
        <v>28139038</v>
      </c>
      <c r="J43" s="39">
        <f t="shared" si="45"/>
        <v>0</v>
      </c>
      <c r="K43" s="46">
        <f t="shared" si="45"/>
        <v>9510995</v>
      </c>
      <c r="L43" s="46">
        <f t="shared" si="45"/>
        <v>281390</v>
      </c>
      <c r="M43" s="46">
        <f t="shared" si="45"/>
        <v>0</v>
      </c>
      <c r="N43" s="47">
        <f t="shared" si="45"/>
        <v>34.522799999999997</v>
      </c>
      <c r="O43" s="46">
        <f t="shared" si="45"/>
        <v>0</v>
      </c>
      <c r="P43" s="46">
        <f t="shared" si="45"/>
        <v>0</v>
      </c>
      <c r="Q43" s="46">
        <f t="shared" si="45"/>
        <v>0</v>
      </c>
      <c r="R43" s="46">
        <f t="shared" si="45"/>
        <v>0</v>
      </c>
      <c r="S43" s="46">
        <f t="shared" si="45"/>
        <v>30545</v>
      </c>
      <c r="T43" s="46">
        <f t="shared" si="45"/>
        <v>0</v>
      </c>
      <c r="U43" s="46">
        <f t="shared" si="45"/>
        <v>0</v>
      </c>
      <c r="V43" s="46">
        <f t="shared" si="45"/>
        <v>30545</v>
      </c>
      <c r="W43" s="46">
        <f t="shared" si="45"/>
        <v>0</v>
      </c>
      <c r="X43" s="46">
        <f t="shared" si="45"/>
        <v>0</v>
      </c>
      <c r="Y43" s="46">
        <f t="shared" si="45"/>
        <v>0</v>
      </c>
      <c r="Z43" s="46">
        <f t="shared" si="45"/>
        <v>0</v>
      </c>
      <c r="AA43" s="46">
        <f t="shared" si="45"/>
        <v>30545</v>
      </c>
      <c r="AB43" s="46">
        <f t="shared" si="45"/>
        <v>10324</v>
      </c>
      <c r="AC43" s="46">
        <f t="shared" si="45"/>
        <v>305</v>
      </c>
      <c r="AD43" s="46">
        <f t="shared" si="45"/>
        <v>0</v>
      </c>
      <c r="AE43" s="51">
        <f t="shared" si="45"/>
        <v>0</v>
      </c>
      <c r="AF43" s="51">
        <f t="shared" si="45"/>
        <v>0</v>
      </c>
      <c r="AG43" s="51">
        <f t="shared" si="45"/>
        <v>0</v>
      </c>
      <c r="AH43" s="51">
        <f t="shared" si="45"/>
        <v>0.06</v>
      </c>
      <c r="AI43" s="51">
        <f t="shared" si="45"/>
        <v>0</v>
      </c>
      <c r="AJ43" s="51">
        <f t="shared" si="45"/>
        <v>0</v>
      </c>
      <c r="AK43" s="51">
        <f t="shared" si="45"/>
        <v>0.06</v>
      </c>
      <c r="AL43" s="46">
        <f t="shared" si="45"/>
        <v>37972597</v>
      </c>
      <c r="AM43" s="46">
        <f t="shared" si="45"/>
        <v>28169583</v>
      </c>
      <c r="AN43" s="46">
        <f t="shared" si="45"/>
        <v>0</v>
      </c>
      <c r="AO43" s="46">
        <f t="shared" si="45"/>
        <v>9521319</v>
      </c>
      <c r="AP43" s="46">
        <f t="shared" si="45"/>
        <v>281695</v>
      </c>
      <c r="AQ43" s="46">
        <f t="shared" si="45"/>
        <v>0</v>
      </c>
      <c r="AR43" s="51">
        <f t="shared" si="45"/>
        <v>34.582799999999999</v>
      </c>
    </row>
    <row r="44" spans="1:44" x14ac:dyDescent="0.25">
      <c r="A44" s="32">
        <v>1413</v>
      </c>
      <c r="B44" s="32">
        <v>600020380</v>
      </c>
      <c r="C44" s="32">
        <f>_xlfn.XLOOKUP(B44,[1]List4!$B$4:$B$60,[1]List4!$C$4:$C$60)</f>
        <v>60252511</v>
      </c>
      <c r="D44" s="33" t="s">
        <v>37</v>
      </c>
      <c r="E44" s="32">
        <v>3122</v>
      </c>
      <c r="F44" s="32" t="s">
        <v>36</v>
      </c>
      <c r="G44" s="32" t="s">
        <v>7</v>
      </c>
      <c r="H44" s="35">
        <f t="shared" ref="H44:H46" si="46">I44+J44+K44+L44+M44</f>
        <v>33076504</v>
      </c>
      <c r="I44" s="35">
        <v>24537466</v>
      </c>
      <c r="J44" s="33">
        <v>0</v>
      </c>
      <c r="K44" s="35">
        <v>8293664</v>
      </c>
      <c r="L44" s="36">
        <v>245374</v>
      </c>
      <c r="M44" s="35">
        <v>0</v>
      </c>
      <c r="N44" s="43">
        <v>30.793500000000002</v>
      </c>
      <c r="O44" s="35">
        <f t="shared" ref="O44:O46" si="47">X44*-1</f>
        <v>-58632</v>
      </c>
      <c r="P44" s="35"/>
      <c r="Q44" s="35"/>
      <c r="R44" s="35"/>
      <c r="S44" s="35"/>
      <c r="T44" s="35"/>
      <c r="U44" s="35"/>
      <c r="V44" s="35">
        <f>O44+P44+Q44+R44+S44+T44+U44</f>
        <v>-58632</v>
      </c>
      <c r="W44" s="35">
        <f>OON!J44</f>
        <v>178800</v>
      </c>
      <c r="X44" s="35">
        <f>OON!P44</f>
        <v>58632</v>
      </c>
      <c r="Y44" s="35">
        <f>OON!N44</f>
        <v>0</v>
      </c>
      <c r="Z44" s="35">
        <f>W44+X44+Y44</f>
        <v>237432</v>
      </c>
      <c r="AA44" s="35">
        <f>V44+Z44</f>
        <v>178800</v>
      </c>
      <c r="AB44" s="35">
        <f>ROUND((V44+W44+X44)*33.8%,0)</f>
        <v>60434</v>
      </c>
      <c r="AC44" s="35">
        <f>ROUND(V44*1%,0)</f>
        <v>-586</v>
      </c>
      <c r="AD44" s="35"/>
      <c r="AE44" s="38">
        <f>OON!S44</f>
        <v>-0.08</v>
      </c>
      <c r="AF44" s="38"/>
      <c r="AG44" s="38"/>
      <c r="AH44" s="38"/>
      <c r="AI44" s="38"/>
      <c r="AJ44" s="38"/>
      <c r="AK44" s="38">
        <f>AE44+AF44+AG44+AH44+AI44+AJ44</f>
        <v>-0.08</v>
      </c>
      <c r="AL44" s="35">
        <f>AM44+AN44+AO44+AP44+AQ44</f>
        <v>33315152</v>
      </c>
      <c r="AM44" s="35">
        <f>I44+V44</f>
        <v>24478834</v>
      </c>
      <c r="AN44" s="35">
        <f>J44+Z44</f>
        <v>237432</v>
      </c>
      <c r="AO44" s="35">
        <f t="shared" ref="AO44:AQ46" si="48">K44+AB44</f>
        <v>8354098</v>
      </c>
      <c r="AP44" s="35">
        <f t="shared" si="48"/>
        <v>244788</v>
      </c>
      <c r="AQ44" s="35">
        <f t="shared" si="48"/>
        <v>0</v>
      </c>
      <c r="AR44" s="38">
        <f>N44+AK44</f>
        <v>30.713500000000003</v>
      </c>
    </row>
    <row r="45" spans="1:44" x14ac:dyDescent="0.25">
      <c r="A45" s="32">
        <v>1413</v>
      </c>
      <c r="B45" s="32">
        <v>600020380</v>
      </c>
      <c r="C45" s="32">
        <f>_xlfn.XLOOKUP(B45,[1]List4!$B$4:$B$60,[1]List4!$C$4:$C$60)</f>
        <v>60252511</v>
      </c>
      <c r="D45" s="33" t="s">
        <v>37</v>
      </c>
      <c r="E45" s="37">
        <v>3122</v>
      </c>
      <c r="F45" s="37" t="s">
        <v>63</v>
      </c>
      <c r="G45" s="37" t="s">
        <v>64</v>
      </c>
      <c r="H45" s="35">
        <f t="shared" si="46"/>
        <v>0</v>
      </c>
      <c r="I45" s="35">
        <v>0</v>
      </c>
      <c r="J45" s="33">
        <v>0</v>
      </c>
      <c r="K45" s="35">
        <v>0</v>
      </c>
      <c r="L45" s="35">
        <v>0</v>
      </c>
      <c r="M45" s="35">
        <v>0</v>
      </c>
      <c r="N45" s="43">
        <v>0</v>
      </c>
      <c r="O45" s="35">
        <f t="shared" si="47"/>
        <v>0</v>
      </c>
      <c r="P45" s="35"/>
      <c r="Q45" s="35">
        <v>26490</v>
      </c>
      <c r="R45" s="35"/>
      <c r="S45" s="35"/>
      <c r="T45" s="35"/>
      <c r="U45" s="35"/>
      <c r="V45" s="35">
        <f>O45+P45+Q45+R45+S45+T45+U45</f>
        <v>26490</v>
      </c>
      <c r="W45" s="35">
        <f>OON!J45</f>
        <v>0</v>
      </c>
      <c r="X45" s="35">
        <f>OON!P45</f>
        <v>0</v>
      </c>
      <c r="Y45" s="35">
        <f>OON!N45</f>
        <v>0</v>
      </c>
      <c r="Z45" s="35">
        <f>W45+X45+Y45</f>
        <v>0</v>
      </c>
      <c r="AA45" s="35">
        <f>V45+Z45</f>
        <v>26490</v>
      </c>
      <c r="AB45" s="35">
        <f>ROUND((V45+W45+X45)*33.8%,0)</f>
        <v>8954</v>
      </c>
      <c r="AC45" s="35">
        <f>ROUND(V45*1%,0)</f>
        <v>265</v>
      </c>
      <c r="AD45" s="35"/>
      <c r="AE45" s="38">
        <f>OON!S45</f>
        <v>0</v>
      </c>
      <c r="AF45" s="38"/>
      <c r="AG45" s="38">
        <v>0</v>
      </c>
      <c r="AH45" s="38"/>
      <c r="AI45" s="38"/>
      <c r="AJ45" s="38"/>
      <c r="AK45" s="38">
        <f>AE45+AF45+AG45+AH45+AI45+AJ45</f>
        <v>0</v>
      </c>
      <c r="AL45" s="35">
        <f>AM45+AN45+AO45+AP45+AQ45</f>
        <v>35709</v>
      </c>
      <c r="AM45" s="35">
        <f>I45+V45</f>
        <v>26490</v>
      </c>
      <c r="AN45" s="35">
        <f>J45+Z45</f>
        <v>0</v>
      </c>
      <c r="AO45" s="35">
        <f t="shared" si="48"/>
        <v>8954</v>
      </c>
      <c r="AP45" s="35">
        <f t="shared" si="48"/>
        <v>265</v>
      </c>
      <c r="AQ45" s="35">
        <f t="shared" si="48"/>
        <v>0</v>
      </c>
      <c r="AR45" s="38">
        <f>N45+AK45</f>
        <v>0</v>
      </c>
    </row>
    <row r="46" spans="1:44" x14ac:dyDescent="0.25">
      <c r="A46" s="32">
        <v>1413</v>
      </c>
      <c r="B46" s="32">
        <v>600020380</v>
      </c>
      <c r="C46" s="32">
        <f>_xlfn.XLOOKUP(B46,[1]List4!$B$4:$B$60,[1]List4!$C$4:$C$60)</f>
        <v>60252511</v>
      </c>
      <c r="D46" s="33" t="s">
        <v>37</v>
      </c>
      <c r="E46" s="37">
        <v>3150</v>
      </c>
      <c r="F46" s="37" t="s">
        <v>62</v>
      </c>
      <c r="G46" s="37" t="s">
        <v>7</v>
      </c>
      <c r="H46" s="35">
        <f t="shared" si="46"/>
        <v>4753695</v>
      </c>
      <c r="I46" s="35">
        <v>3526480</v>
      </c>
      <c r="J46" s="33">
        <v>0</v>
      </c>
      <c r="K46" s="35">
        <v>1191950</v>
      </c>
      <c r="L46" s="35">
        <v>35265</v>
      </c>
      <c r="M46" s="35">
        <v>0</v>
      </c>
      <c r="N46" s="43">
        <v>4.8</v>
      </c>
      <c r="O46" s="35">
        <f t="shared" si="47"/>
        <v>-25200</v>
      </c>
      <c r="P46" s="35"/>
      <c r="Q46" s="35"/>
      <c r="R46" s="35"/>
      <c r="S46" s="35"/>
      <c r="T46" s="35"/>
      <c r="U46" s="35"/>
      <c r="V46" s="35">
        <f>O46+P46+Q46+R46+S46+T46+U46</f>
        <v>-25200</v>
      </c>
      <c r="W46" s="35">
        <f>OON!J46</f>
        <v>0</v>
      </c>
      <c r="X46" s="35">
        <f>OON!P46</f>
        <v>25200</v>
      </c>
      <c r="Y46" s="35">
        <f>OON!N46</f>
        <v>0</v>
      </c>
      <c r="Z46" s="35">
        <f>W46+X46+Y46</f>
        <v>25200</v>
      </c>
      <c r="AA46" s="35">
        <f>V46+Z46</f>
        <v>0</v>
      </c>
      <c r="AB46" s="35">
        <f>ROUND((V46+W46+X46)*33.8%,0)</f>
        <v>0</v>
      </c>
      <c r="AC46" s="35">
        <f>ROUND(V46*1%,0)</f>
        <v>-252</v>
      </c>
      <c r="AD46" s="35"/>
      <c r="AE46" s="38">
        <f>OON!S46</f>
        <v>-0.04</v>
      </c>
      <c r="AF46" s="38"/>
      <c r="AG46" s="38"/>
      <c r="AH46" s="38"/>
      <c r="AI46" s="38"/>
      <c r="AJ46" s="38"/>
      <c r="AK46" s="38">
        <f>AE46+AF46+AG46+AH46+AI46+AJ46</f>
        <v>-0.04</v>
      </c>
      <c r="AL46" s="35">
        <f>AM46+AN46+AO46+AP46+AQ46</f>
        <v>4753443</v>
      </c>
      <c r="AM46" s="35">
        <f>I46+V46</f>
        <v>3501280</v>
      </c>
      <c r="AN46" s="35">
        <f>J46+Z46</f>
        <v>25200</v>
      </c>
      <c r="AO46" s="35">
        <f t="shared" si="48"/>
        <v>1191950</v>
      </c>
      <c r="AP46" s="35">
        <f t="shared" si="48"/>
        <v>35013</v>
      </c>
      <c r="AQ46" s="35">
        <f t="shared" si="48"/>
        <v>0</v>
      </c>
      <c r="AR46" s="38">
        <f>N46+AK46</f>
        <v>4.76</v>
      </c>
    </row>
    <row r="47" spans="1:44" x14ac:dyDescent="0.25">
      <c r="A47" s="45"/>
      <c r="B47" s="45"/>
      <c r="C47" s="45"/>
      <c r="D47" s="39" t="s">
        <v>158</v>
      </c>
      <c r="E47" s="48"/>
      <c r="F47" s="48"/>
      <c r="G47" s="48"/>
      <c r="H47" s="46">
        <f t="shared" ref="H47:AR47" si="49">SUM(H44:H46)</f>
        <v>37830199</v>
      </c>
      <c r="I47" s="46">
        <f t="shared" si="49"/>
        <v>28063946</v>
      </c>
      <c r="J47" s="39">
        <f t="shared" si="49"/>
        <v>0</v>
      </c>
      <c r="K47" s="46">
        <f t="shared" si="49"/>
        <v>9485614</v>
      </c>
      <c r="L47" s="46">
        <f t="shared" si="49"/>
        <v>280639</v>
      </c>
      <c r="M47" s="46">
        <f t="shared" si="49"/>
        <v>0</v>
      </c>
      <c r="N47" s="47">
        <f t="shared" si="49"/>
        <v>35.593499999999999</v>
      </c>
      <c r="O47" s="46">
        <f t="shared" si="49"/>
        <v>-83832</v>
      </c>
      <c r="P47" s="46">
        <f t="shared" si="49"/>
        <v>0</v>
      </c>
      <c r="Q47" s="46">
        <f t="shared" si="49"/>
        <v>26490</v>
      </c>
      <c r="R47" s="46">
        <f t="shared" si="49"/>
        <v>0</v>
      </c>
      <c r="S47" s="46">
        <f t="shared" si="49"/>
        <v>0</v>
      </c>
      <c r="T47" s="46">
        <f t="shared" si="49"/>
        <v>0</v>
      </c>
      <c r="U47" s="46">
        <f t="shared" si="49"/>
        <v>0</v>
      </c>
      <c r="V47" s="46">
        <f t="shared" si="49"/>
        <v>-57342</v>
      </c>
      <c r="W47" s="46">
        <f t="shared" si="49"/>
        <v>178800</v>
      </c>
      <c r="X47" s="46">
        <f t="shared" si="49"/>
        <v>83832</v>
      </c>
      <c r="Y47" s="46">
        <f t="shared" si="49"/>
        <v>0</v>
      </c>
      <c r="Z47" s="46">
        <f t="shared" si="49"/>
        <v>262632</v>
      </c>
      <c r="AA47" s="46">
        <f t="shared" si="49"/>
        <v>205290</v>
      </c>
      <c r="AB47" s="46">
        <f t="shared" si="49"/>
        <v>69388</v>
      </c>
      <c r="AC47" s="46">
        <f t="shared" si="49"/>
        <v>-573</v>
      </c>
      <c r="AD47" s="46">
        <f t="shared" si="49"/>
        <v>0</v>
      </c>
      <c r="AE47" s="51">
        <f t="shared" si="49"/>
        <v>-0.12</v>
      </c>
      <c r="AF47" s="51">
        <f t="shared" si="49"/>
        <v>0</v>
      </c>
      <c r="AG47" s="51">
        <f t="shared" si="49"/>
        <v>0</v>
      </c>
      <c r="AH47" s="51">
        <f t="shared" si="49"/>
        <v>0</v>
      </c>
      <c r="AI47" s="51">
        <f t="shared" si="49"/>
        <v>0</v>
      </c>
      <c r="AJ47" s="51">
        <f t="shared" si="49"/>
        <v>0</v>
      </c>
      <c r="AK47" s="51">
        <f t="shared" si="49"/>
        <v>-0.12</v>
      </c>
      <c r="AL47" s="46">
        <f t="shared" si="49"/>
        <v>38104304</v>
      </c>
      <c r="AM47" s="46">
        <f t="shared" si="49"/>
        <v>28006604</v>
      </c>
      <c r="AN47" s="46">
        <f t="shared" si="49"/>
        <v>262632</v>
      </c>
      <c r="AO47" s="46">
        <f t="shared" si="49"/>
        <v>9555002</v>
      </c>
      <c r="AP47" s="46">
        <f t="shared" si="49"/>
        <v>280066</v>
      </c>
      <c r="AQ47" s="46">
        <f t="shared" si="49"/>
        <v>0</v>
      </c>
      <c r="AR47" s="51">
        <f t="shared" si="49"/>
        <v>35.473500000000001</v>
      </c>
    </row>
    <row r="48" spans="1:44" x14ac:dyDescent="0.25">
      <c r="A48" s="32">
        <v>1414</v>
      </c>
      <c r="B48" s="32">
        <v>600010571</v>
      </c>
      <c r="C48" s="32">
        <f>_xlfn.XLOOKUP(B48,[1]List4!$B$4:$B$60,[1]List4!$C$4:$C$60)</f>
        <v>46747966</v>
      </c>
      <c r="D48" s="33" t="s">
        <v>38</v>
      </c>
      <c r="E48" s="32">
        <v>3122</v>
      </c>
      <c r="F48" s="32" t="s">
        <v>36</v>
      </c>
      <c r="G48" s="32" t="s">
        <v>7</v>
      </c>
      <c r="H48" s="35">
        <f t="shared" ref="H48:H49" si="50">I48+J48+K48+L48+M48</f>
        <v>39143531</v>
      </c>
      <c r="I48" s="35">
        <v>29038228</v>
      </c>
      <c r="J48" s="33">
        <v>0</v>
      </c>
      <c r="K48" s="35">
        <v>9814921</v>
      </c>
      <c r="L48" s="35">
        <v>290382</v>
      </c>
      <c r="M48" s="35">
        <v>0</v>
      </c>
      <c r="N48" s="43">
        <v>36.857399999999998</v>
      </c>
      <c r="O48" s="35">
        <f t="shared" ref="O48:O49" si="51">X48*-1</f>
        <v>-68320</v>
      </c>
      <c r="P48" s="35"/>
      <c r="Q48" s="35"/>
      <c r="R48" s="35"/>
      <c r="S48" s="35"/>
      <c r="T48" s="35"/>
      <c r="U48" s="35"/>
      <c r="V48" s="35">
        <f>O48+P48+Q48+R48+S48+T48+U48</f>
        <v>-68320</v>
      </c>
      <c r="W48" s="35">
        <f>OON!J48</f>
        <v>0</v>
      </c>
      <c r="X48" s="35">
        <f>OON!P48</f>
        <v>68320</v>
      </c>
      <c r="Y48" s="35">
        <f>OON!N48</f>
        <v>0</v>
      </c>
      <c r="Z48" s="35">
        <f>W48+X48+Y48</f>
        <v>68320</v>
      </c>
      <c r="AA48" s="35">
        <f>V48+Z48</f>
        <v>0</v>
      </c>
      <c r="AB48" s="35">
        <f>ROUND((V48+W48+X48)*33.8%,0)</f>
        <v>0</v>
      </c>
      <c r="AC48" s="35">
        <f>ROUND(V48*1%,0)</f>
        <v>-683</v>
      </c>
      <c r="AD48" s="35"/>
      <c r="AE48" s="38">
        <f>OON!S48</f>
        <v>-0.1</v>
      </c>
      <c r="AF48" s="38"/>
      <c r="AG48" s="38"/>
      <c r="AH48" s="38"/>
      <c r="AI48" s="38"/>
      <c r="AJ48" s="38"/>
      <c r="AK48" s="38">
        <f>AE48+AF48+AG48+AH48+AI48+AJ48</f>
        <v>-0.1</v>
      </c>
      <c r="AL48" s="35">
        <f>AM48+AN48+AO48+AP48+AQ48</f>
        <v>39142848</v>
      </c>
      <c r="AM48" s="35">
        <f>I48+V48</f>
        <v>28969908</v>
      </c>
      <c r="AN48" s="35">
        <f>J48+Z48</f>
        <v>68320</v>
      </c>
      <c r="AO48" s="35">
        <f t="shared" ref="AO48:AQ49" si="52">K48+AB48</f>
        <v>9814921</v>
      </c>
      <c r="AP48" s="35">
        <f t="shared" si="52"/>
        <v>289699</v>
      </c>
      <c r="AQ48" s="35">
        <f t="shared" si="52"/>
        <v>0</v>
      </c>
      <c r="AR48" s="38">
        <f>N48+AK48</f>
        <v>36.757399999999997</v>
      </c>
    </row>
    <row r="49" spans="1:44" x14ac:dyDescent="0.25">
      <c r="A49" s="32">
        <v>1414</v>
      </c>
      <c r="B49" s="32">
        <v>600010571</v>
      </c>
      <c r="C49" s="32">
        <f>_xlfn.XLOOKUP(B49,[1]List4!$B$4:$B$60,[1]List4!$C$4:$C$60)</f>
        <v>46747966</v>
      </c>
      <c r="D49" s="33" t="s">
        <v>38</v>
      </c>
      <c r="E49" s="37">
        <v>3122</v>
      </c>
      <c r="F49" s="37" t="s">
        <v>63</v>
      </c>
      <c r="G49" s="37" t="s">
        <v>64</v>
      </c>
      <c r="H49" s="35">
        <f t="shared" si="50"/>
        <v>0</v>
      </c>
      <c r="I49" s="35">
        <v>0</v>
      </c>
      <c r="J49" s="33">
        <v>0</v>
      </c>
      <c r="K49" s="35">
        <v>0</v>
      </c>
      <c r="L49" s="35">
        <v>0</v>
      </c>
      <c r="M49" s="35">
        <v>0</v>
      </c>
      <c r="N49" s="43">
        <v>0</v>
      </c>
      <c r="O49" s="35">
        <f t="shared" si="51"/>
        <v>0</v>
      </c>
      <c r="P49" s="35"/>
      <c r="Q49" s="35">
        <v>396847</v>
      </c>
      <c r="R49" s="35"/>
      <c r="S49" s="35"/>
      <c r="T49" s="35"/>
      <c r="U49" s="35"/>
      <c r="V49" s="35">
        <f>O49+P49+Q49+R49+S49+T49+U49</f>
        <v>396847</v>
      </c>
      <c r="W49" s="35">
        <f>OON!J49</f>
        <v>0</v>
      </c>
      <c r="X49" s="35">
        <f>OON!P49</f>
        <v>0</v>
      </c>
      <c r="Y49" s="35">
        <f>OON!N49</f>
        <v>0</v>
      </c>
      <c r="Z49" s="35">
        <f>W49+X49+Y49</f>
        <v>0</v>
      </c>
      <c r="AA49" s="35">
        <f>V49+Z49</f>
        <v>396847</v>
      </c>
      <c r="AB49" s="35">
        <f>ROUND((V49+W49+X49)*33.8%,0)</f>
        <v>134134</v>
      </c>
      <c r="AC49" s="35">
        <f>ROUND(V49*1%,0)</f>
        <v>3968</v>
      </c>
      <c r="AD49" s="35"/>
      <c r="AE49" s="38">
        <f>OON!S49</f>
        <v>0</v>
      </c>
      <c r="AF49" s="38"/>
      <c r="AG49" s="38">
        <v>1</v>
      </c>
      <c r="AH49" s="38"/>
      <c r="AI49" s="38"/>
      <c r="AJ49" s="38"/>
      <c r="AK49" s="38">
        <f>AE49+AF49+AG49+AH49+AI49+AJ49</f>
        <v>1</v>
      </c>
      <c r="AL49" s="35">
        <f>AM49+AN49+AO49+AP49+AQ49</f>
        <v>534949</v>
      </c>
      <c r="AM49" s="35">
        <f>I49+V49</f>
        <v>396847</v>
      </c>
      <c r="AN49" s="35">
        <f>J49+Z49</f>
        <v>0</v>
      </c>
      <c r="AO49" s="35">
        <f t="shared" si="52"/>
        <v>134134</v>
      </c>
      <c r="AP49" s="35">
        <f t="shared" si="52"/>
        <v>3968</v>
      </c>
      <c r="AQ49" s="35">
        <f t="shared" si="52"/>
        <v>0</v>
      </c>
      <c r="AR49" s="38">
        <f>N49+AK49</f>
        <v>1</v>
      </c>
    </row>
    <row r="50" spans="1:44" x14ac:dyDescent="0.25">
      <c r="A50" s="45"/>
      <c r="B50" s="45"/>
      <c r="C50" s="45"/>
      <c r="D50" s="39" t="s">
        <v>159</v>
      </c>
      <c r="E50" s="48"/>
      <c r="F50" s="48"/>
      <c r="G50" s="48"/>
      <c r="H50" s="46">
        <f t="shared" ref="H50:AR50" si="53">SUM(H48:H49)</f>
        <v>39143531</v>
      </c>
      <c r="I50" s="46">
        <f t="shared" si="53"/>
        <v>29038228</v>
      </c>
      <c r="J50" s="39">
        <f t="shared" si="53"/>
        <v>0</v>
      </c>
      <c r="K50" s="46">
        <f t="shared" si="53"/>
        <v>9814921</v>
      </c>
      <c r="L50" s="46">
        <f t="shared" si="53"/>
        <v>290382</v>
      </c>
      <c r="M50" s="46">
        <f t="shared" si="53"/>
        <v>0</v>
      </c>
      <c r="N50" s="47">
        <f t="shared" si="53"/>
        <v>36.857399999999998</v>
      </c>
      <c r="O50" s="46">
        <f t="shared" si="53"/>
        <v>-68320</v>
      </c>
      <c r="P50" s="46">
        <f t="shared" si="53"/>
        <v>0</v>
      </c>
      <c r="Q50" s="46">
        <f t="shared" si="53"/>
        <v>396847</v>
      </c>
      <c r="R50" s="46">
        <f t="shared" si="53"/>
        <v>0</v>
      </c>
      <c r="S50" s="46">
        <f t="shared" si="53"/>
        <v>0</v>
      </c>
      <c r="T50" s="46">
        <f t="shared" si="53"/>
        <v>0</v>
      </c>
      <c r="U50" s="46">
        <f t="shared" si="53"/>
        <v>0</v>
      </c>
      <c r="V50" s="46">
        <f t="shared" si="53"/>
        <v>328527</v>
      </c>
      <c r="W50" s="46">
        <f t="shared" si="53"/>
        <v>0</v>
      </c>
      <c r="X50" s="46">
        <f t="shared" si="53"/>
        <v>68320</v>
      </c>
      <c r="Y50" s="46">
        <f t="shared" si="53"/>
        <v>0</v>
      </c>
      <c r="Z50" s="46">
        <f t="shared" si="53"/>
        <v>68320</v>
      </c>
      <c r="AA50" s="46">
        <f t="shared" si="53"/>
        <v>396847</v>
      </c>
      <c r="AB50" s="46">
        <f t="shared" si="53"/>
        <v>134134</v>
      </c>
      <c r="AC50" s="46">
        <f t="shared" si="53"/>
        <v>3285</v>
      </c>
      <c r="AD50" s="46">
        <f t="shared" si="53"/>
        <v>0</v>
      </c>
      <c r="AE50" s="51">
        <f t="shared" si="53"/>
        <v>-0.1</v>
      </c>
      <c r="AF50" s="51">
        <f t="shared" si="53"/>
        <v>0</v>
      </c>
      <c r="AG50" s="51">
        <f t="shared" si="53"/>
        <v>1</v>
      </c>
      <c r="AH50" s="51">
        <f t="shared" si="53"/>
        <v>0</v>
      </c>
      <c r="AI50" s="51">
        <f t="shared" si="53"/>
        <v>0</v>
      </c>
      <c r="AJ50" s="51">
        <f t="shared" si="53"/>
        <v>0</v>
      </c>
      <c r="AK50" s="51">
        <f t="shared" si="53"/>
        <v>0.9</v>
      </c>
      <c r="AL50" s="46">
        <f t="shared" si="53"/>
        <v>39677797</v>
      </c>
      <c r="AM50" s="46">
        <f t="shared" si="53"/>
        <v>29366755</v>
      </c>
      <c r="AN50" s="46">
        <f t="shared" si="53"/>
        <v>68320</v>
      </c>
      <c r="AO50" s="46">
        <f t="shared" si="53"/>
        <v>9949055</v>
      </c>
      <c r="AP50" s="46">
        <f t="shared" si="53"/>
        <v>293667</v>
      </c>
      <c r="AQ50" s="46">
        <f t="shared" si="53"/>
        <v>0</v>
      </c>
      <c r="AR50" s="51">
        <f t="shared" si="53"/>
        <v>37.757399999999997</v>
      </c>
    </row>
    <row r="51" spans="1:44" x14ac:dyDescent="0.25">
      <c r="A51" s="32">
        <v>1418</v>
      </c>
      <c r="B51" s="32">
        <v>600010040</v>
      </c>
      <c r="C51" s="32">
        <f>_xlfn.XLOOKUP(B51,[1]List4!$B$4:$B$60,[1]List4!$C$4:$C$60)</f>
        <v>48283142</v>
      </c>
      <c r="D51" s="33" t="s">
        <v>39</v>
      </c>
      <c r="E51" s="32">
        <v>3122</v>
      </c>
      <c r="F51" s="32" t="s">
        <v>36</v>
      </c>
      <c r="G51" s="32" t="s">
        <v>7</v>
      </c>
      <c r="H51" s="35">
        <f t="shared" ref="H51:H53" si="54">I51+J51+K51+L51+M51</f>
        <v>39569714</v>
      </c>
      <c r="I51" s="35">
        <v>29354387</v>
      </c>
      <c r="J51" s="33">
        <v>0</v>
      </c>
      <c r="K51" s="35">
        <v>9921783</v>
      </c>
      <c r="L51" s="35">
        <v>293544</v>
      </c>
      <c r="M51" s="35">
        <v>0</v>
      </c>
      <c r="N51" s="43">
        <v>35.333399999999997</v>
      </c>
      <c r="O51" s="35">
        <f t="shared" ref="O51:O53" si="55">X51*-1</f>
        <v>0</v>
      </c>
      <c r="P51" s="35"/>
      <c r="Q51" s="35"/>
      <c r="R51" s="35"/>
      <c r="S51" s="35"/>
      <c r="T51" s="35"/>
      <c r="U51" s="35"/>
      <c r="V51" s="35">
        <f>O51+P51+Q51+R51+S51+T51+U51</f>
        <v>0</v>
      </c>
      <c r="W51" s="35">
        <f>OON!J51</f>
        <v>0</v>
      </c>
      <c r="X51" s="35">
        <f>OON!P51</f>
        <v>0</v>
      </c>
      <c r="Y51" s="35">
        <f>OON!N51</f>
        <v>0</v>
      </c>
      <c r="Z51" s="35">
        <f>W51+X51+Y51</f>
        <v>0</v>
      </c>
      <c r="AA51" s="35">
        <f>V51+Z51</f>
        <v>0</v>
      </c>
      <c r="AB51" s="35">
        <f>ROUND((V51+W51+X51)*33.8%,0)</f>
        <v>0</v>
      </c>
      <c r="AC51" s="35">
        <f>ROUND(V51*1%,0)</f>
        <v>0</v>
      </c>
      <c r="AD51" s="35"/>
      <c r="AE51" s="38">
        <f>OON!S51</f>
        <v>0</v>
      </c>
      <c r="AF51" s="38"/>
      <c r="AG51" s="38"/>
      <c r="AH51" s="38"/>
      <c r="AI51" s="38"/>
      <c r="AJ51" s="38"/>
      <c r="AK51" s="38">
        <f>AE51+AF51+AG51+AH51+AI51+AJ51</f>
        <v>0</v>
      </c>
      <c r="AL51" s="35">
        <f>AM51+AN51+AO51+AP51+AQ51</f>
        <v>39569714</v>
      </c>
      <c r="AM51" s="35">
        <f>I51+V51</f>
        <v>29354387</v>
      </c>
      <c r="AN51" s="35">
        <f>J51+Z51</f>
        <v>0</v>
      </c>
      <c r="AO51" s="35">
        <f t="shared" ref="AO51:AQ53" si="56">K51+AB51</f>
        <v>9921783</v>
      </c>
      <c r="AP51" s="35">
        <f t="shared" si="56"/>
        <v>293544</v>
      </c>
      <c r="AQ51" s="35">
        <f t="shared" si="56"/>
        <v>0</v>
      </c>
      <c r="AR51" s="38">
        <f>N51+AK51</f>
        <v>35.333399999999997</v>
      </c>
    </row>
    <row r="52" spans="1:44" x14ac:dyDescent="0.25">
      <c r="A52" s="32">
        <v>1418</v>
      </c>
      <c r="B52" s="32">
        <v>600010040</v>
      </c>
      <c r="C52" s="32">
        <f>_xlfn.XLOOKUP(B52,[1]List4!$B$4:$B$60,[1]List4!$C$4:$C$60)</f>
        <v>48283142</v>
      </c>
      <c r="D52" s="33" t="s">
        <v>39</v>
      </c>
      <c r="E52" s="37">
        <v>3122</v>
      </c>
      <c r="F52" s="37" t="s">
        <v>63</v>
      </c>
      <c r="G52" s="37" t="s">
        <v>64</v>
      </c>
      <c r="H52" s="35">
        <f t="shared" si="54"/>
        <v>0</v>
      </c>
      <c r="I52" s="35">
        <v>0</v>
      </c>
      <c r="J52" s="33">
        <v>0</v>
      </c>
      <c r="K52" s="35">
        <v>0</v>
      </c>
      <c r="L52" s="35">
        <v>0</v>
      </c>
      <c r="M52" s="35">
        <v>0</v>
      </c>
      <c r="N52" s="43">
        <v>0</v>
      </c>
      <c r="O52" s="35">
        <f t="shared" si="55"/>
        <v>0</v>
      </c>
      <c r="P52" s="35"/>
      <c r="Q52" s="35"/>
      <c r="R52" s="35"/>
      <c r="S52" s="35"/>
      <c r="T52" s="35"/>
      <c r="U52" s="35"/>
      <c r="V52" s="35">
        <f>O52+P52+Q52+R52+S52+T52+U52</f>
        <v>0</v>
      </c>
      <c r="W52" s="35">
        <f>OON!J52</f>
        <v>0</v>
      </c>
      <c r="X52" s="35">
        <f>OON!P52</f>
        <v>0</v>
      </c>
      <c r="Y52" s="35">
        <f>OON!N52</f>
        <v>0</v>
      </c>
      <c r="Z52" s="35">
        <f>W52+X52+Y52</f>
        <v>0</v>
      </c>
      <c r="AA52" s="35">
        <f>V52+Z52</f>
        <v>0</v>
      </c>
      <c r="AB52" s="35">
        <f>ROUND((V52+W52+X52)*33.8%,0)</f>
        <v>0</v>
      </c>
      <c r="AC52" s="35">
        <f>ROUND(V52*1%,0)</f>
        <v>0</v>
      </c>
      <c r="AD52" s="35"/>
      <c r="AE52" s="38">
        <f>OON!S52</f>
        <v>0</v>
      </c>
      <c r="AF52" s="38"/>
      <c r="AG52" s="38"/>
      <c r="AH52" s="38"/>
      <c r="AI52" s="38"/>
      <c r="AJ52" s="38"/>
      <c r="AK52" s="38">
        <f>AE52+AF52+AG52+AH52+AI52+AJ52</f>
        <v>0</v>
      </c>
      <c r="AL52" s="35">
        <f>AM52+AN52+AO52+AP52+AQ52</f>
        <v>0</v>
      </c>
      <c r="AM52" s="35">
        <f>I52+V52</f>
        <v>0</v>
      </c>
      <c r="AN52" s="35">
        <f>J52+Z52</f>
        <v>0</v>
      </c>
      <c r="AO52" s="35">
        <f t="shared" si="56"/>
        <v>0</v>
      </c>
      <c r="AP52" s="35">
        <f t="shared" si="56"/>
        <v>0</v>
      </c>
      <c r="AQ52" s="35">
        <f t="shared" si="56"/>
        <v>0</v>
      </c>
      <c r="AR52" s="38">
        <f>N52+AK52</f>
        <v>0</v>
      </c>
    </row>
    <row r="53" spans="1:44" x14ac:dyDescent="0.25">
      <c r="A53" s="32">
        <v>1418</v>
      </c>
      <c r="B53" s="32">
        <v>600010040</v>
      </c>
      <c r="C53" s="34">
        <v>48283142</v>
      </c>
      <c r="D53" s="33" t="s">
        <v>39</v>
      </c>
      <c r="E53" s="32">
        <v>3147</v>
      </c>
      <c r="F53" s="32" t="s">
        <v>81</v>
      </c>
      <c r="G53" s="34" t="s">
        <v>64</v>
      </c>
      <c r="H53" s="35">
        <f t="shared" si="54"/>
        <v>3567246</v>
      </c>
      <c r="I53" s="35">
        <v>2646325</v>
      </c>
      <c r="J53" s="35">
        <v>0</v>
      </c>
      <c r="K53" s="35">
        <v>894458</v>
      </c>
      <c r="L53" s="35">
        <v>26463</v>
      </c>
      <c r="M53" s="35">
        <v>0</v>
      </c>
      <c r="N53" s="43">
        <v>4.7300000000000004</v>
      </c>
      <c r="O53" s="35">
        <f t="shared" si="55"/>
        <v>0</v>
      </c>
      <c r="P53" s="35"/>
      <c r="Q53" s="35"/>
      <c r="R53" s="35"/>
      <c r="S53" s="35"/>
      <c r="T53" s="35"/>
      <c r="U53" s="35"/>
      <c r="V53" s="35">
        <f>O53+P53+Q53+R53+S53+T53+U53</f>
        <v>0</v>
      </c>
      <c r="W53" s="35">
        <f>OON!J53</f>
        <v>0</v>
      </c>
      <c r="X53" s="35">
        <f>OON!P53</f>
        <v>0</v>
      </c>
      <c r="Y53" s="35">
        <f>OON!N53</f>
        <v>0</v>
      </c>
      <c r="Z53" s="35">
        <f>W53+X53+Y53</f>
        <v>0</v>
      </c>
      <c r="AA53" s="35">
        <f>V53+Z53</f>
        <v>0</v>
      </c>
      <c r="AB53" s="35">
        <f>ROUND((V53+W53+X53)*33.8%,0)</f>
        <v>0</v>
      </c>
      <c r="AC53" s="35">
        <f>ROUND(V53*1%,0)</f>
        <v>0</v>
      </c>
      <c r="AD53" s="35"/>
      <c r="AE53" s="38">
        <f>OON!S53</f>
        <v>0</v>
      </c>
      <c r="AF53" s="38"/>
      <c r="AG53" s="38"/>
      <c r="AH53" s="38"/>
      <c r="AI53" s="38"/>
      <c r="AJ53" s="38"/>
      <c r="AK53" s="38">
        <f>AE53+AF53+AG53+AH53+AI53+AJ53</f>
        <v>0</v>
      </c>
      <c r="AL53" s="35">
        <f>AM53+AN53+AO53+AP53+AQ53</f>
        <v>3567246</v>
      </c>
      <c r="AM53" s="35">
        <f>I53+V53</f>
        <v>2646325</v>
      </c>
      <c r="AN53" s="35">
        <f>J53+Z53</f>
        <v>0</v>
      </c>
      <c r="AO53" s="35">
        <f t="shared" si="56"/>
        <v>894458</v>
      </c>
      <c r="AP53" s="35">
        <f t="shared" si="56"/>
        <v>26463</v>
      </c>
      <c r="AQ53" s="35">
        <f t="shared" si="56"/>
        <v>0</v>
      </c>
      <c r="AR53" s="38">
        <f>N53+AK53</f>
        <v>4.7300000000000004</v>
      </c>
    </row>
    <row r="54" spans="1:44" x14ac:dyDescent="0.25">
      <c r="A54" s="45"/>
      <c r="B54" s="45"/>
      <c r="C54" s="49"/>
      <c r="D54" s="39" t="s">
        <v>160</v>
      </c>
      <c r="E54" s="45"/>
      <c r="F54" s="45"/>
      <c r="G54" s="49"/>
      <c r="H54" s="46">
        <f t="shared" ref="H54:AR54" si="57">SUM(H51:H53)</f>
        <v>43136960</v>
      </c>
      <c r="I54" s="46">
        <f t="shared" si="57"/>
        <v>32000712</v>
      </c>
      <c r="J54" s="39">
        <f t="shared" si="57"/>
        <v>0</v>
      </c>
      <c r="K54" s="46">
        <f t="shared" si="57"/>
        <v>10816241</v>
      </c>
      <c r="L54" s="46">
        <f t="shared" si="57"/>
        <v>320007</v>
      </c>
      <c r="M54" s="46">
        <f t="shared" si="57"/>
        <v>0</v>
      </c>
      <c r="N54" s="47">
        <f t="shared" si="57"/>
        <v>40.063400000000001</v>
      </c>
      <c r="O54" s="46">
        <f t="shared" si="57"/>
        <v>0</v>
      </c>
      <c r="P54" s="46">
        <f t="shared" si="57"/>
        <v>0</v>
      </c>
      <c r="Q54" s="46">
        <f t="shared" si="57"/>
        <v>0</v>
      </c>
      <c r="R54" s="46">
        <f t="shared" si="57"/>
        <v>0</v>
      </c>
      <c r="S54" s="46">
        <f t="shared" si="57"/>
        <v>0</v>
      </c>
      <c r="T54" s="46">
        <f t="shared" si="57"/>
        <v>0</v>
      </c>
      <c r="U54" s="46">
        <f t="shared" si="57"/>
        <v>0</v>
      </c>
      <c r="V54" s="46">
        <f t="shared" si="57"/>
        <v>0</v>
      </c>
      <c r="W54" s="46">
        <f t="shared" si="57"/>
        <v>0</v>
      </c>
      <c r="X54" s="46">
        <f t="shared" si="57"/>
        <v>0</v>
      </c>
      <c r="Y54" s="46">
        <f t="shared" si="57"/>
        <v>0</v>
      </c>
      <c r="Z54" s="46">
        <f t="shared" si="57"/>
        <v>0</v>
      </c>
      <c r="AA54" s="46">
        <f t="shared" si="57"/>
        <v>0</v>
      </c>
      <c r="AB54" s="46">
        <f t="shared" si="57"/>
        <v>0</v>
      </c>
      <c r="AC54" s="46">
        <f t="shared" si="57"/>
        <v>0</v>
      </c>
      <c r="AD54" s="46">
        <f t="shared" si="57"/>
        <v>0</v>
      </c>
      <c r="AE54" s="51">
        <f t="shared" si="57"/>
        <v>0</v>
      </c>
      <c r="AF54" s="51">
        <f t="shared" si="57"/>
        <v>0</v>
      </c>
      <c r="AG54" s="51">
        <f t="shared" si="57"/>
        <v>0</v>
      </c>
      <c r="AH54" s="51">
        <f t="shared" si="57"/>
        <v>0</v>
      </c>
      <c r="AI54" s="51">
        <f t="shared" si="57"/>
        <v>0</v>
      </c>
      <c r="AJ54" s="51">
        <f t="shared" si="57"/>
        <v>0</v>
      </c>
      <c r="AK54" s="51">
        <f t="shared" si="57"/>
        <v>0</v>
      </c>
      <c r="AL54" s="46">
        <f t="shared" si="57"/>
        <v>43136960</v>
      </c>
      <c r="AM54" s="46">
        <f t="shared" si="57"/>
        <v>32000712</v>
      </c>
      <c r="AN54" s="46">
        <f t="shared" si="57"/>
        <v>0</v>
      </c>
      <c r="AO54" s="46">
        <f t="shared" si="57"/>
        <v>10816241</v>
      </c>
      <c r="AP54" s="46">
        <f t="shared" si="57"/>
        <v>320007</v>
      </c>
      <c r="AQ54" s="46">
        <f t="shared" si="57"/>
        <v>0</v>
      </c>
      <c r="AR54" s="51">
        <f t="shared" si="57"/>
        <v>40.063400000000001</v>
      </c>
    </row>
    <row r="55" spans="1:44" x14ac:dyDescent="0.25">
      <c r="A55" s="32">
        <v>1420</v>
      </c>
      <c r="B55" s="32">
        <v>600010562</v>
      </c>
      <c r="C55" s="32">
        <f>_xlfn.XLOOKUP(B55,[1]List4!$B$4:$B$60,[1]List4!$C$4:$C$60)</f>
        <v>46747982</v>
      </c>
      <c r="D55" s="33" t="s">
        <v>40</v>
      </c>
      <c r="E55" s="32">
        <v>3122</v>
      </c>
      <c r="F55" s="32" t="s">
        <v>36</v>
      </c>
      <c r="G55" s="32" t="s">
        <v>7</v>
      </c>
      <c r="H55" s="35">
        <f t="shared" ref="H55:H56" si="58">I55+J55+K55+L55+M55</f>
        <v>32092742</v>
      </c>
      <c r="I55" s="35">
        <v>23807672</v>
      </c>
      <c r="J55" s="33">
        <v>0</v>
      </c>
      <c r="K55" s="35">
        <v>8046993</v>
      </c>
      <c r="L55" s="35">
        <v>238077</v>
      </c>
      <c r="M55" s="35">
        <v>0</v>
      </c>
      <c r="N55" s="43">
        <v>30.380400000000002</v>
      </c>
      <c r="O55" s="35">
        <f t="shared" ref="O55:O56" si="59">X55*-1</f>
        <v>0</v>
      </c>
      <c r="P55" s="35"/>
      <c r="Q55" s="35"/>
      <c r="R55" s="35"/>
      <c r="S55" s="35"/>
      <c r="T55" s="35"/>
      <c r="U55" s="35"/>
      <c r="V55" s="35">
        <f>O55+P55+Q55+R55+S55+T55+U55</f>
        <v>0</v>
      </c>
      <c r="W55" s="35">
        <f>OON!J55</f>
        <v>0</v>
      </c>
      <c r="X55" s="35">
        <f>OON!P55</f>
        <v>0</v>
      </c>
      <c r="Y55" s="35">
        <f>OON!N55</f>
        <v>0</v>
      </c>
      <c r="Z55" s="35">
        <f>W55+X55+Y55</f>
        <v>0</v>
      </c>
      <c r="AA55" s="35">
        <f>V55+Z55</f>
        <v>0</v>
      </c>
      <c r="AB55" s="35">
        <f>ROUND((V55+W55+X55)*33.8%,0)</f>
        <v>0</v>
      </c>
      <c r="AC55" s="35">
        <f>ROUND(V55*1%,0)</f>
        <v>0</v>
      </c>
      <c r="AD55" s="35"/>
      <c r="AE55" s="38">
        <f>OON!S55</f>
        <v>0</v>
      </c>
      <c r="AF55" s="38"/>
      <c r="AG55" s="38"/>
      <c r="AH55" s="38"/>
      <c r="AI55" s="38"/>
      <c r="AJ55" s="38"/>
      <c r="AK55" s="38">
        <f>AE55+AF55+AG55+AH55+AI55+AJ55</f>
        <v>0</v>
      </c>
      <c r="AL55" s="35">
        <f>AM55+AN55+AO55+AP55+AQ55</f>
        <v>32092742</v>
      </c>
      <c r="AM55" s="35">
        <f>I55+V55</f>
        <v>23807672</v>
      </c>
      <c r="AN55" s="35">
        <f>J55+Z55</f>
        <v>0</v>
      </c>
      <c r="AO55" s="35">
        <f t="shared" ref="AO55:AQ56" si="60">K55+AB55</f>
        <v>8046993</v>
      </c>
      <c r="AP55" s="35">
        <f t="shared" si="60"/>
        <v>238077</v>
      </c>
      <c r="AQ55" s="35">
        <f t="shared" si="60"/>
        <v>0</v>
      </c>
      <c r="AR55" s="38">
        <f>N55+AK55</f>
        <v>30.380400000000002</v>
      </c>
    </row>
    <row r="56" spans="1:44" x14ac:dyDescent="0.25">
      <c r="A56" s="32">
        <v>1420</v>
      </c>
      <c r="B56" s="32">
        <v>600010562</v>
      </c>
      <c r="C56" s="32">
        <f>_xlfn.XLOOKUP(B56,[1]List4!$B$4:$B$60,[1]List4!$C$4:$C$60)</f>
        <v>46747982</v>
      </c>
      <c r="D56" s="33" t="s">
        <v>40</v>
      </c>
      <c r="E56" s="37">
        <v>3122</v>
      </c>
      <c r="F56" s="37" t="s">
        <v>63</v>
      </c>
      <c r="G56" s="37" t="s">
        <v>64</v>
      </c>
      <c r="H56" s="35">
        <f t="shared" si="58"/>
        <v>0</v>
      </c>
      <c r="I56" s="35">
        <v>0</v>
      </c>
      <c r="J56" s="33">
        <v>0</v>
      </c>
      <c r="K56" s="35">
        <v>0</v>
      </c>
      <c r="L56" s="35">
        <v>0</v>
      </c>
      <c r="M56" s="35">
        <v>0</v>
      </c>
      <c r="N56" s="43">
        <v>0</v>
      </c>
      <c r="O56" s="35">
        <f t="shared" si="59"/>
        <v>0</v>
      </c>
      <c r="P56" s="35"/>
      <c r="Q56" s="35"/>
      <c r="R56" s="35"/>
      <c r="S56" s="35"/>
      <c r="T56" s="35"/>
      <c r="U56" s="35"/>
      <c r="V56" s="35">
        <f>O56+P56+Q56+R56+S56+T56+U56</f>
        <v>0</v>
      </c>
      <c r="W56" s="35">
        <f>OON!J56</f>
        <v>0</v>
      </c>
      <c r="X56" s="35">
        <f>OON!P56</f>
        <v>0</v>
      </c>
      <c r="Y56" s="35">
        <f>OON!N56</f>
        <v>0</v>
      </c>
      <c r="Z56" s="35">
        <f>W56+X56+Y56</f>
        <v>0</v>
      </c>
      <c r="AA56" s="35">
        <f>V56+Z56</f>
        <v>0</v>
      </c>
      <c r="AB56" s="35">
        <f>ROUND((V56+W56+X56)*33.8%,0)</f>
        <v>0</v>
      </c>
      <c r="AC56" s="35">
        <f>ROUND(V56*1%,0)</f>
        <v>0</v>
      </c>
      <c r="AD56" s="35"/>
      <c r="AE56" s="38">
        <f>OON!S56</f>
        <v>0</v>
      </c>
      <c r="AF56" s="38"/>
      <c r="AG56" s="38"/>
      <c r="AH56" s="38"/>
      <c r="AI56" s="38"/>
      <c r="AJ56" s="38"/>
      <c r="AK56" s="38">
        <f>AE56+AF56+AG56+AH56+AI56+AJ56</f>
        <v>0</v>
      </c>
      <c r="AL56" s="35">
        <f>AM56+AN56+AO56+AP56+AQ56</f>
        <v>0</v>
      </c>
      <c r="AM56" s="35">
        <f>I56+V56</f>
        <v>0</v>
      </c>
      <c r="AN56" s="35">
        <f>J56+Z56</f>
        <v>0</v>
      </c>
      <c r="AO56" s="35">
        <f t="shared" si="60"/>
        <v>0</v>
      </c>
      <c r="AP56" s="35">
        <f t="shared" si="60"/>
        <v>0</v>
      </c>
      <c r="AQ56" s="35">
        <f t="shared" si="60"/>
        <v>0</v>
      </c>
      <c r="AR56" s="38">
        <f>N56+AK56</f>
        <v>0</v>
      </c>
    </row>
    <row r="57" spans="1:44" x14ac:dyDescent="0.25">
      <c r="A57" s="45"/>
      <c r="B57" s="45"/>
      <c r="C57" s="45"/>
      <c r="D57" s="39" t="s">
        <v>161</v>
      </c>
      <c r="E57" s="48"/>
      <c r="F57" s="48"/>
      <c r="G57" s="48"/>
      <c r="H57" s="46">
        <f t="shared" ref="H57:AR57" si="61">SUM(H55:H56)</f>
        <v>32092742</v>
      </c>
      <c r="I57" s="46">
        <f t="shared" si="61"/>
        <v>23807672</v>
      </c>
      <c r="J57" s="39">
        <f t="shared" si="61"/>
        <v>0</v>
      </c>
      <c r="K57" s="46">
        <f t="shared" si="61"/>
        <v>8046993</v>
      </c>
      <c r="L57" s="46">
        <f t="shared" si="61"/>
        <v>238077</v>
      </c>
      <c r="M57" s="46">
        <f t="shared" si="61"/>
        <v>0</v>
      </c>
      <c r="N57" s="47">
        <f t="shared" si="61"/>
        <v>30.380400000000002</v>
      </c>
      <c r="O57" s="46">
        <f t="shared" si="61"/>
        <v>0</v>
      </c>
      <c r="P57" s="46">
        <f t="shared" si="61"/>
        <v>0</v>
      </c>
      <c r="Q57" s="46">
        <f t="shared" si="61"/>
        <v>0</v>
      </c>
      <c r="R57" s="46">
        <f t="shared" si="61"/>
        <v>0</v>
      </c>
      <c r="S57" s="46">
        <f t="shared" si="61"/>
        <v>0</v>
      </c>
      <c r="T57" s="46">
        <f t="shared" si="61"/>
        <v>0</v>
      </c>
      <c r="U57" s="46">
        <f t="shared" si="61"/>
        <v>0</v>
      </c>
      <c r="V57" s="46">
        <f t="shared" si="61"/>
        <v>0</v>
      </c>
      <c r="W57" s="46">
        <f t="shared" si="61"/>
        <v>0</v>
      </c>
      <c r="X57" s="46">
        <f t="shared" si="61"/>
        <v>0</v>
      </c>
      <c r="Y57" s="46">
        <f t="shared" si="61"/>
        <v>0</v>
      </c>
      <c r="Z57" s="46">
        <f t="shared" si="61"/>
        <v>0</v>
      </c>
      <c r="AA57" s="46">
        <f t="shared" si="61"/>
        <v>0</v>
      </c>
      <c r="AB57" s="46">
        <f t="shared" si="61"/>
        <v>0</v>
      </c>
      <c r="AC57" s="46">
        <f t="shared" si="61"/>
        <v>0</v>
      </c>
      <c r="AD57" s="46">
        <f t="shared" si="61"/>
        <v>0</v>
      </c>
      <c r="AE57" s="51">
        <f t="shared" si="61"/>
        <v>0</v>
      </c>
      <c r="AF57" s="51">
        <f t="shared" si="61"/>
        <v>0</v>
      </c>
      <c r="AG57" s="51">
        <f t="shared" si="61"/>
        <v>0</v>
      </c>
      <c r="AH57" s="51">
        <f t="shared" si="61"/>
        <v>0</v>
      </c>
      <c r="AI57" s="51">
        <f t="shared" si="61"/>
        <v>0</v>
      </c>
      <c r="AJ57" s="51">
        <f t="shared" si="61"/>
        <v>0</v>
      </c>
      <c r="AK57" s="51">
        <f t="shared" si="61"/>
        <v>0</v>
      </c>
      <c r="AL57" s="46">
        <f t="shared" si="61"/>
        <v>32092742</v>
      </c>
      <c r="AM57" s="46">
        <f t="shared" si="61"/>
        <v>23807672</v>
      </c>
      <c r="AN57" s="46">
        <f t="shared" si="61"/>
        <v>0</v>
      </c>
      <c r="AO57" s="46">
        <f t="shared" si="61"/>
        <v>8046993</v>
      </c>
      <c r="AP57" s="46">
        <f t="shared" si="61"/>
        <v>238077</v>
      </c>
      <c r="AQ57" s="46">
        <f t="shared" si="61"/>
        <v>0</v>
      </c>
      <c r="AR57" s="51">
        <f t="shared" si="61"/>
        <v>30.380400000000002</v>
      </c>
    </row>
    <row r="58" spans="1:44" x14ac:dyDescent="0.25">
      <c r="A58" s="32">
        <v>1421</v>
      </c>
      <c r="B58" s="32">
        <v>600020398</v>
      </c>
      <c r="C58" s="32">
        <f>_xlfn.XLOOKUP(B58,[1]List4!$B$4:$B$60,[1]List4!$C$4:$C$60)</f>
        <v>46747991</v>
      </c>
      <c r="D58" s="33" t="s">
        <v>41</v>
      </c>
      <c r="E58" s="32">
        <v>3122</v>
      </c>
      <c r="F58" s="32" t="s">
        <v>36</v>
      </c>
      <c r="G58" s="32" t="s">
        <v>7</v>
      </c>
      <c r="H58" s="35">
        <f t="shared" ref="H58:H60" si="62">I58+J58+K58+L58+M58</f>
        <v>88112000</v>
      </c>
      <c r="I58" s="35">
        <v>65364985</v>
      </c>
      <c r="J58" s="33">
        <v>0</v>
      </c>
      <c r="K58" s="35">
        <v>22093365</v>
      </c>
      <c r="L58" s="35">
        <v>653650</v>
      </c>
      <c r="M58" s="35">
        <v>0</v>
      </c>
      <c r="N58" s="43">
        <v>83.274500000000003</v>
      </c>
      <c r="O58" s="35">
        <f t="shared" ref="O58:O60" si="63">X58*-1</f>
        <v>-35000</v>
      </c>
      <c r="P58" s="35"/>
      <c r="Q58" s="35"/>
      <c r="R58" s="35"/>
      <c r="S58" s="35"/>
      <c r="T58" s="35"/>
      <c r="U58" s="35"/>
      <c r="V58" s="35">
        <f>O58+P58+Q58+R58+S58+T58+U58</f>
        <v>-35000</v>
      </c>
      <c r="W58" s="35">
        <f>OON!J58</f>
        <v>89400</v>
      </c>
      <c r="X58" s="35">
        <f>OON!P58</f>
        <v>35000</v>
      </c>
      <c r="Y58" s="35">
        <f>OON!N58</f>
        <v>0</v>
      </c>
      <c r="Z58" s="35">
        <f>W58+X58+Y58</f>
        <v>124400</v>
      </c>
      <c r="AA58" s="35">
        <f>V58+Z58</f>
        <v>89400</v>
      </c>
      <c r="AB58" s="35">
        <f>ROUND((V58+W58+X58)*33.8%,0)</f>
        <v>30217</v>
      </c>
      <c r="AC58" s="35">
        <f>ROUND(V58*1%,0)</f>
        <v>-350</v>
      </c>
      <c r="AD58" s="35"/>
      <c r="AE58" s="38">
        <f>OON!S58</f>
        <v>-0.05</v>
      </c>
      <c r="AF58" s="38"/>
      <c r="AG58" s="38"/>
      <c r="AH58" s="38"/>
      <c r="AI58" s="38"/>
      <c r="AJ58" s="38"/>
      <c r="AK58" s="38">
        <f>AE58+AF58+AG58+AH58+AI58+AJ58</f>
        <v>-0.05</v>
      </c>
      <c r="AL58" s="35">
        <f>AM58+AN58+AO58+AP58+AQ58</f>
        <v>88231267</v>
      </c>
      <c r="AM58" s="35">
        <f>I58+V58</f>
        <v>65329985</v>
      </c>
      <c r="AN58" s="35">
        <f>J58+Z58</f>
        <v>124400</v>
      </c>
      <c r="AO58" s="35">
        <f t="shared" ref="AO58:AQ60" si="64">K58+AB58</f>
        <v>22123582</v>
      </c>
      <c r="AP58" s="35">
        <f t="shared" si="64"/>
        <v>653300</v>
      </c>
      <c r="AQ58" s="35">
        <f t="shared" si="64"/>
        <v>0</v>
      </c>
      <c r="AR58" s="38">
        <f>N58+AK58</f>
        <v>83.224500000000006</v>
      </c>
    </row>
    <row r="59" spans="1:44" x14ac:dyDescent="0.25">
      <c r="A59" s="32">
        <v>1421</v>
      </c>
      <c r="B59" s="32">
        <v>600020398</v>
      </c>
      <c r="C59" s="32">
        <f>_xlfn.XLOOKUP(B59,[1]List4!$B$4:$B$60,[1]List4!$C$4:$C$60)</f>
        <v>46747991</v>
      </c>
      <c r="D59" s="33" t="s">
        <v>41</v>
      </c>
      <c r="E59" s="37">
        <v>3122</v>
      </c>
      <c r="F59" s="37" t="s">
        <v>63</v>
      </c>
      <c r="G59" s="37" t="s">
        <v>64</v>
      </c>
      <c r="H59" s="35">
        <f t="shared" si="62"/>
        <v>0</v>
      </c>
      <c r="I59" s="35">
        <v>0</v>
      </c>
      <c r="J59" s="33">
        <v>0</v>
      </c>
      <c r="K59" s="35">
        <v>0</v>
      </c>
      <c r="L59" s="35">
        <v>0</v>
      </c>
      <c r="M59" s="35">
        <v>0</v>
      </c>
      <c r="N59" s="43">
        <v>0</v>
      </c>
      <c r="O59" s="35">
        <f t="shared" si="63"/>
        <v>0</v>
      </c>
      <c r="P59" s="35"/>
      <c r="Q59" s="35">
        <v>99212</v>
      </c>
      <c r="R59" s="35"/>
      <c r="S59" s="35"/>
      <c r="T59" s="35"/>
      <c r="U59" s="35"/>
      <c r="V59" s="35">
        <f>O59+P59+Q59+R59+S59+T59+U59</f>
        <v>99212</v>
      </c>
      <c r="W59" s="35">
        <f>OON!J59</f>
        <v>0</v>
      </c>
      <c r="X59" s="35">
        <f>OON!P59</f>
        <v>0</v>
      </c>
      <c r="Y59" s="35">
        <f>OON!N59</f>
        <v>0</v>
      </c>
      <c r="Z59" s="35">
        <f>W59+X59+Y59</f>
        <v>0</v>
      </c>
      <c r="AA59" s="35">
        <f>V59+Z59</f>
        <v>99212</v>
      </c>
      <c r="AB59" s="35">
        <f>ROUND((V59+W59+X59)*33.8%,0)</f>
        <v>33534</v>
      </c>
      <c r="AC59" s="35">
        <f>ROUND(V59*1%,0)</f>
        <v>992</v>
      </c>
      <c r="AD59" s="35"/>
      <c r="AE59" s="38">
        <f>OON!S59</f>
        <v>0</v>
      </c>
      <c r="AF59" s="38"/>
      <c r="AG59" s="38">
        <v>0.25</v>
      </c>
      <c r="AH59" s="38"/>
      <c r="AI59" s="38"/>
      <c r="AJ59" s="38"/>
      <c r="AK59" s="38">
        <f>AE59+AF59+AG59+AH59+AI59+AJ59</f>
        <v>0.25</v>
      </c>
      <c r="AL59" s="35">
        <f>AM59+AN59+AO59+AP59+AQ59</f>
        <v>133738</v>
      </c>
      <c r="AM59" s="35">
        <f>I59+V59</f>
        <v>99212</v>
      </c>
      <c r="AN59" s="35">
        <f>J59+Z59</f>
        <v>0</v>
      </c>
      <c r="AO59" s="35">
        <f t="shared" si="64"/>
        <v>33534</v>
      </c>
      <c r="AP59" s="35">
        <f t="shared" si="64"/>
        <v>992</v>
      </c>
      <c r="AQ59" s="35">
        <f t="shared" si="64"/>
        <v>0</v>
      </c>
      <c r="AR59" s="38">
        <f>N59+AK59</f>
        <v>0.25</v>
      </c>
    </row>
    <row r="60" spans="1:44" x14ac:dyDescent="0.25">
      <c r="A60" s="32">
        <v>1421</v>
      </c>
      <c r="B60" s="32">
        <v>600020398</v>
      </c>
      <c r="C60" s="32">
        <f>_xlfn.XLOOKUP(B60,[1]List4!$B$4:$B$60,[1]List4!$C$4:$C$60)</f>
        <v>46747991</v>
      </c>
      <c r="D60" s="33" t="s">
        <v>41</v>
      </c>
      <c r="E60" s="37">
        <v>3150</v>
      </c>
      <c r="F60" s="37" t="s">
        <v>62</v>
      </c>
      <c r="G60" s="37" t="s">
        <v>7</v>
      </c>
      <c r="H60" s="35">
        <f t="shared" si="62"/>
        <v>683352</v>
      </c>
      <c r="I60" s="35">
        <v>506938</v>
      </c>
      <c r="J60" s="33">
        <v>0</v>
      </c>
      <c r="K60" s="35">
        <v>171345</v>
      </c>
      <c r="L60" s="35">
        <v>5069</v>
      </c>
      <c r="M60" s="35">
        <v>0</v>
      </c>
      <c r="N60" s="43">
        <v>0.69</v>
      </c>
      <c r="O60" s="35">
        <f t="shared" si="63"/>
        <v>-35000</v>
      </c>
      <c r="P60" s="35"/>
      <c r="Q60" s="35"/>
      <c r="R60" s="35"/>
      <c r="S60" s="35"/>
      <c r="T60" s="35"/>
      <c r="U60" s="35"/>
      <c r="V60" s="35">
        <f>O60+P60+Q60+R60+S60+T60+U60</f>
        <v>-35000</v>
      </c>
      <c r="W60" s="35">
        <f>OON!J60</f>
        <v>0</v>
      </c>
      <c r="X60" s="35">
        <f>OON!P60</f>
        <v>35000</v>
      </c>
      <c r="Y60" s="35">
        <f>OON!N60</f>
        <v>0</v>
      </c>
      <c r="Z60" s="35">
        <f>W60+X60+Y60</f>
        <v>35000</v>
      </c>
      <c r="AA60" s="35">
        <f>V60+Z60</f>
        <v>0</v>
      </c>
      <c r="AB60" s="35">
        <f>ROUND((V60+W60+X60)*33.8%,0)</f>
        <v>0</v>
      </c>
      <c r="AC60" s="35">
        <f>ROUND(V60*1%,0)</f>
        <v>-350</v>
      </c>
      <c r="AD60" s="35"/>
      <c r="AE60" s="38">
        <f>OON!S60</f>
        <v>-0.05</v>
      </c>
      <c r="AF60" s="38"/>
      <c r="AG60" s="38"/>
      <c r="AH60" s="38"/>
      <c r="AI60" s="38"/>
      <c r="AJ60" s="38"/>
      <c r="AK60" s="38">
        <f>AE60+AF60+AG60+AH60+AI60+AJ60</f>
        <v>-0.05</v>
      </c>
      <c r="AL60" s="35">
        <f>AM60+AN60+AO60+AP60+AQ60</f>
        <v>683002</v>
      </c>
      <c r="AM60" s="35">
        <f>I60+V60</f>
        <v>471938</v>
      </c>
      <c r="AN60" s="35">
        <f>J60+Z60</f>
        <v>35000</v>
      </c>
      <c r="AO60" s="35">
        <f t="shared" si="64"/>
        <v>171345</v>
      </c>
      <c r="AP60" s="35">
        <f t="shared" si="64"/>
        <v>4719</v>
      </c>
      <c r="AQ60" s="35">
        <f t="shared" si="64"/>
        <v>0</v>
      </c>
      <c r="AR60" s="38">
        <f>N60+AK60</f>
        <v>0.6399999999999999</v>
      </c>
    </row>
    <row r="61" spans="1:44" x14ac:dyDescent="0.25">
      <c r="A61" s="45"/>
      <c r="B61" s="45"/>
      <c r="C61" s="45"/>
      <c r="D61" s="39" t="s">
        <v>162</v>
      </c>
      <c r="E61" s="48"/>
      <c r="F61" s="48"/>
      <c r="G61" s="48"/>
      <c r="H61" s="46">
        <f t="shared" ref="H61:AR61" si="65">SUM(H58:H60)</f>
        <v>88795352</v>
      </c>
      <c r="I61" s="46">
        <f t="shared" si="65"/>
        <v>65871923</v>
      </c>
      <c r="J61" s="39">
        <f t="shared" si="65"/>
        <v>0</v>
      </c>
      <c r="K61" s="46">
        <f t="shared" si="65"/>
        <v>22264710</v>
      </c>
      <c r="L61" s="46">
        <f t="shared" si="65"/>
        <v>658719</v>
      </c>
      <c r="M61" s="46">
        <f t="shared" si="65"/>
        <v>0</v>
      </c>
      <c r="N61" s="47">
        <f t="shared" si="65"/>
        <v>83.964500000000001</v>
      </c>
      <c r="O61" s="46">
        <f t="shared" si="65"/>
        <v>-70000</v>
      </c>
      <c r="P61" s="46">
        <f t="shared" si="65"/>
        <v>0</v>
      </c>
      <c r="Q61" s="46">
        <f t="shared" si="65"/>
        <v>99212</v>
      </c>
      <c r="R61" s="46">
        <f t="shared" si="65"/>
        <v>0</v>
      </c>
      <c r="S61" s="46">
        <f t="shared" si="65"/>
        <v>0</v>
      </c>
      <c r="T61" s="46">
        <f t="shared" si="65"/>
        <v>0</v>
      </c>
      <c r="U61" s="46">
        <f t="shared" si="65"/>
        <v>0</v>
      </c>
      <c r="V61" s="46">
        <f t="shared" si="65"/>
        <v>29212</v>
      </c>
      <c r="W61" s="46">
        <f t="shared" si="65"/>
        <v>89400</v>
      </c>
      <c r="X61" s="46">
        <f t="shared" si="65"/>
        <v>70000</v>
      </c>
      <c r="Y61" s="46">
        <f t="shared" si="65"/>
        <v>0</v>
      </c>
      <c r="Z61" s="46">
        <f t="shared" si="65"/>
        <v>159400</v>
      </c>
      <c r="AA61" s="46">
        <f t="shared" si="65"/>
        <v>188612</v>
      </c>
      <c r="AB61" s="46">
        <f t="shared" si="65"/>
        <v>63751</v>
      </c>
      <c r="AC61" s="46">
        <f t="shared" si="65"/>
        <v>292</v>
      </c>
      <c r="AD61" s="46">
        <f t="shared" si="65"/>
        <v>0</v>
      </c>
      <c r="AE61" s="51">
        <f t="shared" si="65"/>
        <v>-0.1</v>
      </c>
      <c r="AF61" s="51">
        <f t="shared" si="65"/>
        <v>0</v>
      </c>
      <c r="AG61" s="51">
        <f t="shared" si="65"/>
        <v>0.25</v>
      </c>
      <c r="AH61" s="51">
        <f t="shared" si="65"/>
        <v>0</v>
      </c>
      <c r="AI61" s="51">
        <f t="shared" si="65"/>
        <v>0</v>
      </c>
      <c r="AJ61" s="51">
        <f t="shared" si="65"/>
        <v>0</v>
      </c>
      <c r="AK61" s="51">
        <f t="shared" si="65"/>
        <v>0.15000000000000002</v>
      </c>
      <c r="AL61" s="46">
        <f t="shared" si="65"/>
        <v>89048007</v>
      </c>
      <c r="AM61" s="46">
        <f t="shared" si="65"/>
        <v>65901135</v>
      </c>
      <c r="AN61" s="46">
        <f t="shared" si="65"/>
        <v>159400</v>
      </c>
      <c r="AO61" s="46">
        <f t="shared" si="65"/>
        <v>22328461</v>
      </c>
      <c r="AP61" s="46">
        <f t="shared" si="65"/>
        <v>659011</v>
      </c>
      <c r="AQ61" s="46">
        <f t="shared" si="65"/>
        <v>0</v>
      </c>
      <c r="AR61" s="51">
        <f t="shared" si="65"/>
        <v>84.114500000000007</v>
      </c>
    </row>
    <row r="62" spans="1:44" x14ac:dyDescent="0.25">
      <c r="A62" s="32">
        <v>1424</v>
      </c>
      <c r="B62" s="32">
        <v>600020347</v>
      </c>
      <c r="C62" s="32">
        <f>_xlfn.XLOOKUP(B62,[1]List4!$B$4:$B$60,[1]List4!$C$4:$C$60)</f>
        <v>49864688</v>
      </c>
      <c r="D62" s="33" t="s">
        <v>42</v>
      </c>
      <c r="E62" s="32">
        <v>3122</v>
      </c>
      <c r="F62" s="32" t="s">
        <v>36</v>
      </c>
      <c r="G62" s="32" t="s">
        <v>7</v>
      </c>
      <c r="H62" s="35">
        <f t="shared" ref="H62:H65" si="66">I62+J62+K62+L62+M62</f>
        <v>37093585</v>
      </c>
      <c r="I62" s="35">
        <v>27517496</v>
      </c>
      <c r="J62" s="33">
        <v>0</v>
      </c>
      <c r="K62" s="35">
        <v>9300914</v>
      </c>
      <c r="L62" s="35">
        <v>275175</v>
      </c>
      <c r="M62" s="35">
        <v>0</v>
      </c>
      <c r="N62" s="43">
        <v>39.381999999999998</v>
      </c>
      <c r="O62" s="35">
        <f t="shared" ref="O62:O65" si="67">X62*-1</f>
        <v>-17500</v>
      </c>
      <c r="P62" s="35"/>
      <c r="Q62" s="35"/>
      <c r="R62" s="35"/>
      <c r="S62" s="35"/>
      <c r="T62" s="35"/>
      <c r="U62" s="35"/>
      <c r="V62" s="35">
        <f>O62+P62+Q62+R62+S62+T62+U62</f>
        <v>-17500</v>
      </c>
      <c r="W62" s="35">
        <f>OON!J62</f>
        <v>208600</v>
      </c>
      <c r="X62" s="35">
        <f>OON!P62</f>
        <v>17500</v>
      </c>
      <c r="Y62" s="35">
        <f>OON!N62</f>
        <v>0</v>
      </c>
      <c r="Z62" s="35">
        <f>W62+X62+Y62</f>
        <v>226100</v>
      </c>
      <c r="AA62" s="35">
        <f>V62+Z62</f>
        <v>208600</v>
      </c>
      <c r="AB62" s="35">
        <f>ROUND((V62+W62+X62)*33.8%,0)</f>
        <v>70507</v>
      </c>
      <c r="AC62" s="35">
        <f>ROUND(V62*1%,0)</f>
        <v>-175</v>
      </c>
      <c r="AD62" s="35"/>
      <c r="AE62" s="38">
        <f>OON!S62</f>
        <v>-0.02</v>
      </c>
      <c r="AF62" s="38"/>
      <c r="AG62" s="38"/>
      <c r="AH62" s="38"/>
      <c r="AI62" s="38"/>
      <c r="AJ62" s="38"/>
      <c r="AK62" s="38">
        <f>AE62+AF62+AG62+AH62+AI62+AJ62</f>
        <v>-0.02</v>
      </c>
      <c r="AL62" s="35">
        <f>AM62+AN62+AO62+AP62+AQ62</f>
        <v>37372517</v>
      </c>
      <c r="AM62" s="35">
        <f>I62+V62</f>
        <v>27499996</v>
      </c>
      <c r="AN62" s="35">
        <f>J62+Z62</f>
        <v>226100</v>
      </c>
      <c r="AO62" s="35">
        <f t="shared" ref="AO62:AQ65" si="68">K62+AB62</f>
        <v>9371421</v>
      </c>
      <c r="AP62" s="35">
        <f t="shared" si="68"/>
        <v>275000</v>
      </c>
      <c r="AQ62" s="35">
        <f t="shared" si="68"/>
        <v>0</v>
      </c>
      <c r="AR62" s="38">
        <f>N62+AK62</f>
        <v>39.361999999999995</v>
      </c>
    </row>
    <row r="63" spans="1:44" x14ac:dyDescent="0.25">
      <c r="A63" s="32">
        <v>1424</v>
      </c>
      <c r="B63" s="32">
        <v>600020347</v>
      </c>
      <c r="C63" s="32">
        <f>_xlfn.XLOOKUP(B63,[1]List4!$B$4:$B$60,[1]List4!$C$4:$C$60)</f>
        <v>49864688</v>
      </c>
      <c r="D63" s="33" t="s">
        <v>42</v>
      </c>
      <c r="E63" s="37">
        <v>3122</v>
      </c>
      <c r="F63" s="37" t="s">
        <v>63</v>
      </c>
      <c r="G63" s="37" t="s">
        <v>64</v>
      </c>
      <c r="H63" s="35">
        <f t="shared" si="66"/>
        <v>0</v>
      </c>
      <c r="I63" s="35">
        <v>0</v>
      </c>
      <c r="J63" s="33">
        <v>0</v>
      </c>
      <c r="K63" s="35">
        <v>0</v>
      </c>
      <c r="L63" s="35">
        <v>0</v>
      </c>
      <c r="M63" s="35">
        <v>0</v>
      </c>
      <c r="N63" s="43">
        <v>0</v>
      </c>
      <c r="O63" s="35">
        <f t="shared" si="67"/>
        <v>0</v>
      </c>
      <c r="P63" s="35"/>
      <c r="Q63" s="35"/>
      <c r="R63" s="35"/>
      <c r="S63" s="35"/>
      <c r="T63" s="35"/>
      <c r="U63" s="35"/>
      <c r="V63" s="35">
        <f>O63+P63+Q63+R63+S63+T63+U63</f>
        <v>0</v>
      </c>
      <c r="W63" s="35">
        <f>OON!J63</f>
        <v>0</v>
      </c>
      <c r="X63" s="35">
        <f>OON!P63</f>
        <v>0</v>
      </c>
      <c r="Y63" s="35">
        <f>OON!N63</f>
        <v>0</v>
      </c>
      <c r="Z63" s="35">
        <f>W63+X63+Y63</f>
        <v>0</v>
      </c>
      <c r="AA63" s="35">
        <f>V63+Z63</f>
        <v>0</v>
      </c>
      <c r="AB63" s="35">
        <f>ROUND((V63+W63+X63)*33.8%,0)</f>
        <v>0</v>
      </c>
      <c r="AC63" s="35">
        <f>ROUND(V63*1%,0)</f>
        <v>0</v>
      </c>
      <c r="AD63" s="35"/>
      <c r="AE63" s="38">
        <f>OON!S63</f>
        <v>0</v>
      </c>
      <c r="AF63" s="38"/>
      <c r="AG63" s="38"/>
      <c r="AH63" s="38"/>
      <c r="AI63" s="38"/>
      <c r="AJ63" s="38"/>
      <c r="AK63" s="38">
        <f>AE63+AF63+AG63+AH63+AI63+AJ63</f>
        <v>0</v>
      </c>
      <c r="AL63" s="35">
        <f>AM63+AN63+AO63+AP63+AQ63</f>
        <v>0</v>
      </c>
      <c r="AM63" s="35">
        <f>I63+V63</f>
        <v>0</v>
      </c>
      <c r="AN63" s="35">
        <f>J63+Z63</f>
        <v>0</v>
      </c>
      <c r="AO63" s="35">
        <f t="shared" si="68"/>
        <v>0</v>
      </c>
      <c r="AP63" s="35">
        <f t="shared" si="68"/>
        <v>0</v>
      </c>
      <c r="AQ63" s="35">
        <f t="shared" si="68"/>
        <v>0</v>
      </c>
      <c r="AR63" s="38">
        <f>N63+AK63</f>
        <v>0</v>
      </c>
    </row>
    <row r="64" spans="1:44" x14ac:dyDescent="0.25">
      <c r="A64" s="32">
        <v>1424</v>
      </c>
      <c r="B64" s="32">
        <v>600020347</v>
      </c>
      <c r="C64" s="34">
        <v>49864688</v>
      </c>
      <c r="D64" s="33" t="s">
        <v>42</v>
      </c>
      <c r="E64" s="32">
        <v>3147</v>
      </c>
      <c r="F64" s="32" t="s">
        <v>81</v>
      </c>
      <c r="G64" s="34" t="s">
        <v>64</v>
      </c>
      <c r="H64" s="35">
        <f t="shared" si="66"/>
        <v>2395559</v>
      </c>
      <c r="I64" s="35">
        <v>1777121</v>
      </c>
      <c r="J64" s="35">
        <v>0</v>
      </c>
      <c r="K64" s="35">
        <v>600667</v>
      </c>
      <c r="L64" s="35">
        <v>17771</v>
      </c>
      <c r="M64" s="35">
        <v>0</v>
      </c>
      <c r="N64" s="43">
        <v>3.18</v>
      </c>
      <c r="O64" s="35">
        <f t="shared" si="67"/>
        <v>-143220</v>
      </c>
      <c r="P64" s="35"/>
      <c r="Q64" s="35"/>
      <c r="R64" s="35"/>
      <c r="S64" s="35"/>
      <c r="T64" s="35"/>
      <c r="U64" s="35"/>
      <c r="V64" s="35">
        <f>O64+P64+Q64+R64+S64+T64+U64</f>
        <v>-143220</v>
      </c>
      <c r="W64" s="35">
        <f>OON!J64</f>
        <v>0</v>
      </c>
      <c r="X64" s="35">
        <f>OON!P64</f>
        <v>143220</v>
      </c>
      <c r="Y64" s="35">
        <f>OON!N64</f>
        <v>0</v>
      </c>
      <c r="Z64" s="35">
        <f>W64+X64+Y64</f>
        <v>143220</v>
      </c>
      <c r="AA64" s="35">
        <f>V64+Z64</f>
        <v>0</v>
      </c>
      <c r="AB64" s="35">
        <f>ROUND((V64+W64+X64)*33.8%,0)</f>
        <v>0</v>
      </c>
      <c r="AC64" s="35">
        <f>ROUND(V64*1%,0)</f>
        <v>-1432</v>
      </c>
      <c r="AD64" s="35"/>
      <c r="AE64" s="38">
        <f>OON!S64</f>
        <v>-0.26</v>
      </c>
      <c r="AF64" s="38"/>
      <c r="AG64" s="38"/>
      <c r="AH64" s="38"/>
      <c r="AI64" s="38"/>
      <c r="AJ64" s="38"/>
      <c r="AK64" s="38">
        <f>AE64+AF64+AG64+AH64+AI64+AJ64</f>
        <v>-0.26</v>
      </c>
      <c r="AL64" s="35">
        <f>AM64+AN64+AO64+AP64+AQ64</f>
        <v>2394127</v>
      </c>
      <c r="AM64" s="35">
        <f>I64+V64</f>
        <v>1633901</v>
      </c>
      <c r="AN64" s="35">
        <f>J64+Z64</f>
        <v>143220</v>
      </c>
      <c r="AO64" s="35">
        <f t="shared" si="68"/>
        <v>600667</v>
      </c>
      <c r="AP64" s="35">
        <f t="shared" si="68"/>
        <v>16339</v>
      </c>
      <c r="AQ64" s="35">
        <f t="shared" si="68"/>
        <v>0</v>
      </c>
      <c r="AR64" s="38">
        <f>N64+AK64</f>
        <v>2.92</v>
      </c>
    </row>
    <row r="65" spans="1:44" x14ac:dyDescent="0.25">
      <c r="A65" s="32">
        <v>1424</v>
      </c>
      <c r="B65" s="32">
        <v>600020347</v>
      </c>
      <c r="C65" s="32">
        <f>_xlfn.XLOOKUP(B65,[1]List4!$B$4:$B$60,[1]List4!$C$4:$C$60)</f>
        <v>49864688</v>
      </c>
      <c r="D65" s="33" t="s">
        <v>42</v>
      </c>
      <c r="E65" s="37">
        <v>3150</v>
      </c>
      <c r="F65" s="37" t="s">
        <v>62</v>
      </c>
      <c r="G65" s="37" t="s">
        <v>7</v>
      </c>
      <c r="H65" s="35">
        <f t="shared" si="66"/>
        <v>1733129</v>
      </c>
      <c r="I65" s="35">
        <v>1285704</v>
      </c>
      <c r="J65" s="33">
        <v>0</v>
      </c>
      <c r="K65" s="35">
        <v>434568</v>
      </c>
      <c r="L65" s="35">
        <v>12857</v>
      </c>
      <c r="M65" s="35">
        <v>0</v>
      </c>
      <c r="N65" s="43">
        <v>1.75</v>
      </c>
      <c r="O65" s="35">
        <f t="shared" si="67"/>
        <v>0</v>
      </c>
      <c r="P65" s="35"/>
      <c r="Q65" s="35"/>
      <c r="R65" s="35"/>
      <c r="S65" s="35"/>
      <c r="T65" s="35"/>
      <c r="U65" s="35"/>
      <c r="V65" s="35">
        <f>O65+P65+Q65+R65+S65+T65+U65</f>
        <v>0</v>
      </c>
      <c r="W65" s="35">
        <f>OON!J65</f>
        <v>0</v>
      </c>
      <c r="X65" s="35">
        <f>OON!P65</f>
        <v>0</v>
      </c>
      <c r="Y65" s="35">
        <f>OON!N65</f>
        <v>0</v>
      </c>
      <c r="Z65" s="35">
        <f>W65+X65+Y65</f>
        <v>0</v>
      </c>
      <c r="AA65" s="35">
        <f>V65+Z65</f>
        <v>0</v>
      </c>
      <c r="AB65" s="35">
        <f>ROUND((V65+W65+X65)*33.8%,0)</f>
        <v>0</v>
      </c>
      <c r="AC65" s="35">
        <f>ROUND(V65*1%,0)</f>
        <v>0</v>
      </c>
      <c r="AD65" s="35"/>
      <c r="AE65" s="38">
        <f>OON!S65</f>
        <v>0</v>
      </c>
      <c r="AF65" s="38"/>
      <c r="AG65" s="38"/>
      <c r="AH65" s="38"/>
      <c r="AI65" s="38"/>
      <c r="AJ65" s="38"/>
      <c r="AK65" s="38">
        <f>AE65+AF65+AG65+AH65+AI65+AJ65</f>
        <v>0</v>
      </c>
      <c r="AL65" s="35">
        <f>AM65+AN65+AO65+AP65+AQ65</f>
        <v>1733129</v>
      </c>
      <c r="AM65" s="35">
        <f>I65+V65</f>
        <v>1285704</v>
      </c>
      <c r="AN65" s="35">
        <f>J65+Z65</f>
        <v>0</v>
      </c>
      <c r="AO65" s="35">
        <f t="shared" si="68"/>
        <v>434568</v>
      </c>
      <c r="AP65" s="35">
        <f t="shared" si="68"/>
        <v>12857</v>
      </c>
      <c r="AQ65" s="35">
        <f t="shared" si="68"/>
        <v>0</v>
      </c>
      <c r="AR65" s="38">
        <f>N65+AK65</f>
        <v>1.75</v>
      </c>
    </row>
    <row r="66" spans="1:44" x14ac:dyDescent="0.25">
      <c r="A66" s="45"/>
      <c r="B66" s="45"/>
      <c r="C66" s="45"/>
      <c r="D66" s="39" t="s">
        <v>163</v>
      </c>
      <c r="E66" s="48"/>
      <c r="F66" s="48"/>
      <c r="G66" s="48"/>
      <c r="H66" s="46">
        <f t="shared" ref="H66:AR66" si="69">SUM(H62:H65)</f>
        <v>41222273</v>
      </c>
      <c r="I66" s="46">
        <f t="shared" si="69"/>
        <v>30580321</v>
      </c>
      <c r="J66" s="39">
        <f t="shared" si="69"/>
        <v>0</v>
      </c>
      <c r="K66" s="46">
        <f t="shared" si="69"/>
        <v>10336149</v>
      </c>
      <c r="L66" s="46">
        <f t="shared" si="69"/>
        <v>305803</v>
      </c>
      <c r="M66" s="46">
        <f t="shared" si="69"/>
        <v>0</v>
      </c>
      <c r="N66" s="47">
        <f t="shared" si="69"/>
        <v>44.311999999999998</v>
      </c>
      <c r="O66" s="46">
        <f t="shared" si="69"/>
        <v>-160720</v>
      </c>
      <c r="P66" s="46">
        <f t="shared" si="69"/>
        <v>0</v>
      </c>
      <c r="Q66" s="46">
        <f t="shared" si="69"/>
        <v>0</v>
      </c>
      <c r="R66" s="46">
        <f t="shared" si="69"/>
        <v>0</v>
      </c>
      <c r="S66" s="46">
        <f t="shared" si="69"/>
        <v>0</v>
      </c>
      <c r="T66" s="46">
        <f t="shared" si="69"/>
        <v>0</v>
      </c>
      <c r="U66" s="46">
        <f t="shared" si="69"/>
        <v>0</v>
      </c>
      <c r="V66" s="46">
        <f t="shared" si="69"/>
        <v>-160720</v>
      </c>
      <c r="W66" s="46">
        <f t="shared" si="69"/>
        <v>208600</v>
      </c>
      <c r="X66" s="46">
        <f t="shared" si="69"/>
        <v>160720</v>
      </c>
      <c r="Y66" s="46">
        <f t="shared" si="69"/>
        <v>0</v>
      </c>
      <c r="Z66" s="46">
        <f t="shared" si="69"/>
        <v>369320</v>
      </c>
      <c r="AA66" s="46">
        <f t="shared" si="69"/>
        <v>208600</v>
      </c>
      <c r="AB66" s="46">
        <f t="shared" si="69"/>
        <v>70507</v>
      </c>
      <c r="AC66" s="46">
        <f t="shared" si="69"/>
        <v>-1607</v>
      </c>
      <c r="AD66" s="46">
        <f t="shared" si="69"/>
        <v>0</v>
      </c>
      <c r="AE66" s="51">
        <f t="shared" si="69"/>
        <v>-0.28000000000000003</v>
      </c>
      <c r="AF66" s="51">
        <f t="shared" si="69"/>
        <v>0</v>
      </c>
      <c r="AG66" s="51">
        <f t="shared" si="69"/>
        <v>0</v>
      </c>
      <c r="AH66" s="51">
        <f t="shared" si="69"/>
        <v>0</v>
      </c>
      <c r="AI66" s="51">
        <f t="shared" si="69"/>
        <v>0</v>
      </c>
      <c r="AJ66" s="51">
        <f t="shared" si="69"/>
        <v>0</v>
      </c>
      <c r="AK66" s="51">
        <f t="shared" si="69"/>
        <v>-0.28000000000000003</v>
      </c>
      <c r="AL66" s="46">
        <f t="shared" si="69"/>
        <v>41499773</v>
      </c>
      <c r="AM66" s="46">
        <f t="shared" si="69"/>
        <v>30419601</v>
      </c>
      <c r="AN66" s="46">
        <f t="shared" si="69"/>
        <v>369320</v>
      </c>
      <c r="AO66" s="46">
        <f t="shared" si="69"/>
        <v>10406656</v>
      </c>
      <c r="AP66" s="46">
        <f t="shared" si="69"/>
        <v>304196</v>
      </c>
      <c r="AQ66" s="46">
        <f t="shared" si="69"/>
        <v>0</v>
      </c>
      <c r="AR66" s="51">
        <f t="shared" si="69"/>
        <v>44.031999999999996</v>
      </c>
    </row>
    <row r="67" spans="1:44" x14ac:dyDescent="0.25">
      <c r="A67" s="32">
        <v>1425</v>
      </c>
      <c r="B67" s="32">
        <v>600010023</v>
      </c>
      <c r="C67" s="32">
        <f>_xlfn.XLOOKUP(B67,[1]List4!$B$4:$B$60,[1]List4!$C$4:$C$60)</f>
        <v>62237039</v>
      </c>
      <c r="D67" s="33" t="s">
        <v>43</v>
      </c>
      <c r="E67" s="32">
        <v>3122</v>
      </c>
      <c r="F67" s="32" t="s">
        <v>36</v>
      </c>
      <c r="G67" s="32" t="s">
        <v>7</v>
      </c>
      <c r="H67" s="35">
        <f t="shared" ref="H67:H69" si="70">I67+J67+K67+L67+M67</f>
        <v>20469056</v>
      </c>
      <c r="I67" s="35">
        <v>15184759</v>
      </c>
      <c r="J67" s="33">
        <v>0</v>
      </c>
      <c r="K67" s="35">
        <v>5132449</v>
      </c>
      <c r="L67" s="35">
        <v>151848</v>
      </c>
      <c r="M67" s="35">
        <v>0</v>
      </c>
      <c r="N67" s="43">
        <v>19.606999999999999</v>
      </c>
      <c r="O67" s="35">
        <f t="shared" ref="O67:O69" si="71">X67*-1</f>
        <v>-63000</v>
      </c>
      <c r="P67" s="35"/>
      <c r="Q67" s="35"/>
      <c r="R67" s="35"/>
      <c r="S67" s="35"/>
      <c r="T67" s="35"/>
      <c r="U67" s="35"/>
      <c r="V67" s="35">
        <f>O67+P67+Q67+R67+S67+T67+U67</f>
        <v>-63000</v>
      </c>
      <c r="W67" s="35">
        <f>OON!J67</f>
        <v>0</v>
      </c>
      <c r="X67" s="35">
        <f>OON!P67</f>
        <v>63000</v>
      </c>
      <c r="Y67" s="35">
        <f>OON!N67</f>
        <v>0</v>
      </c>
      <c r="Z67" s="35">
        <f>W67+X67+Y67</f>
        <v>63000</v>
      </c>
      <c r="AA67" s="35">
        <f>V67+Z67</f>
        <v>0</v>
      </c>
      <c r="AB67" s="35">
        <f>ROUND((V67+W67+X67)*33.8%,0)</f>
        <v>0</v>
      </c>
      <c r="AC67" s="35">
        <f>ROUND(V67*1%,0)</f>
        <v>-630</v>
      </c>
      <c r="AD67" s="35"/>
      <c r="AE67" s="38">
        <f>OON!S67</f>
        <v>-0.09</v>
      </c>
      <c r="AF67" s="38"/>
      <c r="AG67" s="38"/>
      <c r="AH67" s="38"/>
      <c r="AI67" s="38"/>
      <c r="AJ67" s="38"/>
      <c r="AK67" s="38">
        <f>AE67+AF67+AG67+AH67+AI67+AJ67</f>
        <v>-0.09</v>
      </c>
      <c r="AL67" s="35">
        <f>AM67+AN67+AO67+AP67+AQ67</f>
        <v>20468426</v>
      </c>
      <c r="AM67" s="35">
        <f>I67+V67</f>
        <v>15121759</v>
      </c>
      <c r="AN67" s="35">
        <f>J67+Z67</f>
        <v>63000</v>
      </c>
      <c r="AO67" s="35">
        <f t="shared" ref="AO67:AQ69" si="72">K67+AB67</f>
        <v>5132449</v>
      </c>
      <c r="AP67" s="35">
        <f t="shared" si="72"/>
        <v>151218</v>
      </c>
      <c r="AQ67" s="35">
        <f t="shared" si="72"/>
        <v>0</v>
      </c>
      <c r="AR67" s="38">
        <f>N67+AK67</f>
        <v>19.516999999999999</v>
      </c>
    </row>
    <row r="68" spans="1:44" x14ac:dyDescent="0.25">
      <c r="A68" s="32">
        <v>1425</v>
      </c>
      <c r="B68" s="32">
        <v>600010023</v>
      </c>
      <c r="C68" s="32">
        <f>_xlfn.XLOOKUP(B68,[1]List4!$B$4:$B$60,[1]List4!$C$4:$C$60)</f>
        <v>62237039</v>
      </c>
      <c r="D68" s="33" t="s">
        <v>43</v>
      </c>
      <c r="E68" s="37">
        <v>3122</v>
      </c>
      <c r="F68" s="37" t="s">
        <v>63</v>
      </c>
      <c r="G68" s="37" t="s">
        <v>64</v>
      </c>
      <c r="H68" s="35">
        <f t="shared" si="70"/>
        <v>0</v>
      </c>
      <c r="I68" s="35">
        <v>0</v>
      </c>
      <c r="J68" s="33">
        <v>0</v>
      </c>
      <c r="K68" s="35">
        <v>0</v>
      </c>
      <c r="L68" s="35">
        <v>0</v>
      </c>
      <c r="M68" s="35">
        <v>0</v>
      </c>
      <c r="N68" s="43">
        <v>0</v>
      </c>
      <c r="O68" s="35">
        <f t="shared" si="71"/>
        <v>0</v>
      </c>
      <c r="P68" s="35"/>
      <c r="Q68" s="35">
        <v>396847</v>
      </c>
      <c r="R68" s="35"/>
      <c r="S68" s="35"/>
      <c r="T68" s="35"/>
      <c r="U68" s="35"/>
      <c r="V68" s="35">
        <f>O68+P68+Q68+R68+S68+T68+U68</f>
        <v>396847</v>
      </c>
      <c r="W68" s="35">
        <f>OON!J68</f>
        <v>0</v>
      </c>
      <c r="X68" s="35">
        <f>OON!P68</f>
        <v>0</v>
      </c>
      <c r="Y68" s="35">
        <f>OON!N68</f>
        <v>0</v>
      </c>
      <c r="Z68" s="35">
        <f>W68+X68+Y68</f>
        <v>0</v>
      </c>
      <c r="AA68" s="35">
        <f>V68+Z68</f>
        <v>396847</v>
      </c>
      <c r="AB68" s="35">
        <f>ROUND((V68+W68+X68)*33.8%,0)</f>
        <v>134134</v>
      </c>
      <c r="AC68" s="35">
        <f>ROUND(V68*1%,0)</f>
        <v>3968</v>
      </c>
      <c r="AD68" s="35"/>
      <c r="AE68" s="38">
        <f>OON!S68</f>
        <v>0</v>
      </c>
      <c r="AF68" s="38"/>
      <c r="AG68" s="38">
        <v>1</v>
      </c>
      <c r="AH68" s="38"/>
      <c r="AI68" s="38"/>
      <c r="AJ68" s="38"/>
      <c r="AK68" s="38">
        <f>AE68+AF68+AG68+AH68+AI68+AJ68</f>
        <v>1</v>
      </c>
      <c r="AL68" s="35">
        <f>AM68+AN68+AO68+AP68+AQ68</f>
        <v>534949</v>
      </c>
      <c r="AM68" s="35">
        <f>I68+V68</f>
        <v>396847</v>
      </c>
      <c r="AN68" s="35">
        <f>J68+Z68</f>
        <v>0</v>
      </c>
      <c r="AO68" s="35">
        <f t="shared" si="72"/>
        <v>134134</v>
      </c>
      <c r="AP68" s="35">
        <f t="shared" si="72"/>
        <v>3968</v>
      </c>
      <c r="AQ68" s="35">
        <f t="shared" si="72"/>
        <v>0</v>
      </c>
      <c r="AR68" s="38">
        <f>N68+AK68</f>
        <v>1</v>
      </c>
    </row>
    <row r="69" spans="1:44" x14ac:dyDescent="0.25">
      <c r="A69" s="32">
        <v>1425</v>
      </c>
      <c r="B69" s="32">
        <v>600010023</v>
      </c>
      <c r="C69" s="34">
        <v>62237039</v>
      </c>
      <c r="D69" s="33" t="s">
        <v>43</v>
      </c>
      <c r="E69" s="32">
        <v>3147</v>
      </c>
      <c r="F69" s="32" t="s">
        <v>81</v>
      </c>
      <c r="G69" s="32" t="s">
        <v>64</v>
      </c>
      <c r="H69" s="35">
        <f t="shared" si="70"/>
        <v>2760770</v>
      </c>
      <c r="I69" s="35">
        <v>2048049</v>
      </c>
      <c r="J69" s="35">
        <v>0</v>
      </c>
      <c r="K69" s="35">
        <v>692241</v>
      </c>
      <c r="L69" s="35">
        <v>20480</v>
      </c>
      <c r="M69" s="35">
        <v>0</v>
      </c>
      <c r="N69" s="43">
        <v>3.66</v>
      </c>
      <c r="O69" s="35">
        <f t="shared" si="71"/>
        <v>0</v>
      </c>
      <c r="P69" s="35"/>
      <c r="Q69" s="35"/>
      <c r="R69" s="35"/>
      <c r="S69" s="35"/>
      <c r="T69" s="35"/>
      <c r="U69" s="35"/>
      <c r="V69" s="35">
        <f>O69+P69+Q69+R69+S69+T69+U69</f>
        <v>0</v>
      </c>
      <c r="W69" s="35">
        <f>OON!J69</f>
        <v>0</v>
      </c>
      <c r="X69" s="35">
        <f>OON!P69</f>
        <v>0</v>
      </c>
      <c r="Y69" s="35">
        <f>OON!N69</f>
        <v>0</v>
      </c>
      <c r="Z69" s="35">
        <f>W69+X69+Y69</f>
        <v>0</v>
      </c>
      <c r="AA69" s="35">
        <f>V69+Z69</f>
        <v>0</v>
      </c>
      <c r="AB69" s="35">
        <f>ROUND((V69+W69+X69)*33.8%,0)</f>
        <v>0</v>
      </c>
      <c r="AC69" s="35">
        <f>ROUND(V69*1%,0)</f>
        <v>0</v>
      </c>
      <c r="AD69" s="35"/>
      <c r="AE69" s="38">
        <f>OON!S69</f>
        <v>0</v>
      </c>
      <c r="AF69" s="38"/>
      <c r="AG69" s="38"/>
      <c r="AH69" s="38"/>
      <c r="AI69" s="38"/>
      <c r="AJ69" s="38"/>
      <c r="AK69" s="38">
        <f>AE69+AF69+AG69+AH69+AI69+AJ69</f>
        <v>0</v>
      </c>
      <c r="AL69" s="35">
        <f>AM69+AN69+AO69+AP69+AQ69</f>
        <v>2760770</v>
      </c>
      <c r="AM69" s="35">
        <f>I69+V69</f>
        <v>2048049</v>
      </c>
      <c r="AN69" s="35">
        <f>J69+Z69</f>
        <v>0</v>
      </c>
      <c r="AO69" s="35">
        <f t="shared" si="72"/>
        <v>692241</v>
      </c>
      <c r="AP69" s="35">
        <f t="shared" si="72"/>
        <v>20480</v>
      </c>
      <c r="AQ69" s="35">
        <f t="shared" si="72"/>
        <v>0</v>
      </c>
      <c r="AR69" s="38">
        <f>N69+AK69</f>
        <v>3.66</v>
      </c>
    </row>
    <row r="70" spans="1:44" x14ac:dyDescent="0.25">
      <c r="A70" s="45"/>
      <c r="B70" s="45"/>
      <c r="C70" s="49"/>
      <c r="D70" s="39" t="s">
        <v>164</v>
      </c>
      <c r="E70" s="45"/>
      <c r="F70" s="45"/>
      <c r="G70" s="45"/>
      <c r="H70" s="46">
        <f t="shared" ref="H70:AR70" si="73">SUM(H67:H69)</f>
        <v>23229826</v>
      </c>
      <c r="I70" s="46">
        <f t="shared" si="73"/>
        <v>17232808</v>
      </c>
      <c r="J70" s="39">
        <f t="shared" si="73"/>
        <v>0</v>
      </c>
      <c r="K70" s="46">
        <f t="shared" si="73"/>
        <v>5824690</v>
      </c>
      <c r="L70" s="46">
        <f t="shared" si="73"/>
        <v>172328</v>
      </c>
      <c r="M70" s="46">
        <f t="shared" si="73"/>
        <v>0</v>
      </c>
      <c r="N70" s="47">
        <f t="shared" si="73"/>
        <v>23.266999999999999</v>
      </c>
      <c r="O70" s="46">
        <f t="shared" si="73"/>
        <v>-63000</v>
      </c>
      <c r="P70" s="46">
        <f t="shared" si="73"/>
        <v>0</v>
      </c>
      <c r="Q70" s="46">
        <f t="shared" si="73"/>
        <v>396847</v>
      </c>
      <c r="R70" s="46">
        <f t="shared" si="73"/>
        <v>0</v>
      </c>
      <c r="S70" s="46">
        <f t="shared" si="73"/>
        <v>0</v>
      </c>
      <c r="T70" s="46">
        <f t="shared" si="73"/>
        <v>0</v>
      </c>
      <c r="U70" s="46">
        <f t="shared" si="73"/>
        <v>0</v>
      </c>
      <c r="V70" s="46">
        <f t="shared" si="73"/>
        <v>333847</v>
      </c>
      <c r="W70" s="46">
        <f t="shared" si="73"/>
        <v>0</v>
      </c>
      <c r="X70" s="46">
        <f t="shared" si="73"/>
        <v>63000</v>
      </c>
      <c r="Y70" s="46">
        <f t="shared" si="73"/>
        <v>0</v>
      </c>
      <c r="Z70" s="46">
        <f t="shared" si="73"/>
        <v>63000</v>
      </c>
      <c r="AA70" s="46">
        <f t="shared" si="73"/>
        <v>396847</v>
      </c>
      <c r="AB70" s="46">
        <f t="shared" si="73"/>
        <v>134134</v>
      </c>
      <c r="AC70" s="46">
        <f t="shared" si="73"/>
        <v>3338</v>
      </c>
      <c r="AD70" s="46">
        <f t="shared" si="73"/>
        <v>0</v>
      </c>
      <c r="AE70" s="51">
        <f t="shared" si="73"/>
        <v>-0.09</v>
      </c>
      <c r="AF70" s="51">
        <f t="shared" si="73"/>
        <v>0</v>
      </c>
      <c r="AG70" s="51">
        <f t="shared" si="73"/>
        <v>1</v>
      </c>
      <c r="AH70" s="51">
        <f t="shared" si="73"/>
        <v>0</v>
      </c>
      <c r="AI70" s="51">
        <f t="shared" si="73"/>
        <v>0</v>
      </c>
      <c r="AJ70" s="51">
        <f t="shared" si="73"/>
        <v>0</v>
      </c>
      <c r="AK70" s="51">
        <f t="shared" si="73"/>
        <v>0.91</v>
      </c>
      <c r="AL70" s="46">
        <f t="shared" si="73"/>
        <v>23764145</v>
      </c>
      <c r="AM70" s="46">
        <f t="shared" si="73"/>
        <v>17566655</v>
      </c>
      <c r="AN70" s="46">
        <f t="shared" si="73"/>
        <v>63000</v>
      </c>
      <c r="AO70" s="46">
        <f t="shared" si="73"/>
        <v>5958824</v>
      </c>
      <c r="AP70" s="46">
        <f t="shared" si="73"/>
        <v>175666</v>
      </c>
      <c r="AQ70" s="46">
        <f t="shared" si="73"/>
        <v>0</v>
      </c>
      <c r="AR70" s="51">
        <f t="shared" si="73"/>
        <v>24.177</v>
      </c>
    </row>
    <row r="71" spans="1:44" x14ac:dyDescent="0.25">
      <c r="A71" s="32">
        <v>1426</v>
      </c>
      <c r="B71" s="32">
        <v>600020371</v>
      </c>
      <c r="C71" s="32">
        <f>_xlfn.XLOOKUP(B71,[1]List4!$B$4:$B$60,[1]List4!$C$4:$C$60)</f>
        <v>60252600</v>
      </c>
      <c r="D71" s="33" t="s">
        <v>44</v>
      </c>
      <c r="E71" s="32">
        <v>3122</v>
      </c>
      <c r="F71" s="32" t="s">
        <v>36</v>
      </c>
      <c r="G71" s="32" t="s">
        <v>7</v>
      </c>
      <c r="H71" s="35">
        <f t="shared" ref="H71:H73" si="74">I71+J71+K71+L71+M71</f>
        <v>20470760</v>
      </c>
      <c r="I71" s="35">
        <v>15186024</v>
      </c>
      <c r="J71" s="33">
        <v>0</v>
      </c>
      <c r="K71" s="35">
        <v>5132876</v>
      </c>
      <c r="L71" s="35">
        <v>151860</v>
      </c>
      <c r="M71" s="35">
        <v>0</v>
      </c>
      <c r="N71" s="43">
        <v>19.770700000000001</v>
      </c>
      <c r="O71" s="35">
        <f t="shared" ref="O71:O73" si="75">X71*-1</f>
        <v>-3500</v>
      </c>
      <c r="P71" s="35"/>
      <c r="Q71" s="35"/>
      <c r="R71" s="35"/>
      <c r="S71" s="35"/>
      <c r="T71" s="35"/>
      <c r="U71" s="35"/>
      <c r="V71" s="35">
        <f>O71+P71+Q71+R71+S71+T71+U71</f>
        <v>-3500</v>
      </c>
      <c r="W71" s="35">
        <f>OON!J71</f>
        <v>0</v>
      </c>
      <c r="X71" s="35">
        <f>OON!P71</f>
        <v>3500</v>
      </c>
      <c r="Y71" s="35">
        <f>OON!N71</f>
        <v>0</v>
      </c>
      <c r="Z71" s="35">
        <f>W71+X71+Y71</f>
        <v>3500</v>
      </c>
      <c r="AA71" s="35">
        <f>V71+Z71</f>
        <v>0</v>
      </c>
      <c r="AB71" s="35">
        <f>ROUND((V71+W71+X71)*33.8%,0)</f>
        <v>0</v>
      </c>
      <c r="AC71" s="35">
        <f>ROUND(V71*1%,0)</f>
        <v>-35</v>
      </c>
      <c r="AD71" s="35"/>
      <c r="AE71" s="38">
        <f>OON!S71</f>
        <v>0</v>
      </c>
      <c r="AF71" s="38"/>
      <c r="AG71" s="38"/>
      <c r="AH71" s="38"/>
      <c r="AI71" s="38"/>
      <c r="AJ71" s="38"/>
      <c r="AK71" s="38">
        <f>AE71+AF71+AG71+AH71+AI71+AJ71</f>
        <v>0</v>
      </c>
      <c r="AL71" s="35">
        <f>AM71+AN71+AO71+AP71+AQ71</f>
        <v>20470725</v>
      </c>
      <c r="AM71" s="35">
        <f>I71+V71</f>
        <v>15182524</v>
      </c>
      <c r="AN71" s="35">
        <f>J71+Z71</f>
        <v>3500</v>
      </c>
      <c r="AO71" s="35">
        <f t="shared" ref="AO71:AQ73" si="76">K71+AB71</f>
        <v>5132876</v>
      </c>
      <c r="AP71" s="35">
        <f t="shared" si="76"/>
        <v>151825</v>
      </c>
      <c r="AQ71" s="35">
        <f t="shared" si="76"/>
        <v>0</v>
      </c>
      <c r="AR71" s="38">
        <f>N71+AK71</f>
        <v>19.770700000000001</v>
      </c>
    </row>
    <row r="72" spans="1:44" x14ac:dyDescent="0.25">
      <c r="A72" s="32">
        <v>1426</v>
      </c>
      <c r="B72" s="32">
        <v>600020371</v>
      </c>
      <c r="C72" s="32">
        <f>_xlfn.XLOOKUP(B72,[1]List4!$B$4:$B$60,[1]List4!$C$4:$C$60)</f>
        <v>60252600</v>
      </c>
      <c r="D72" s="33" t="s">
        <v>44</v>
      </c>
      <c r="E72" s="37">
        <v>3122</v>
      </c>
      <c r="F72" s="37" t="s">
        <v>63</v>
      </c>
      <c r="G72" s="37" t="s">
        <v>64</v>
      </c>
      <c r="H72" s="35">
        <f t="shared" si="74"/>
        <v>0</v>
      </c>
      <c r="I72" s="35">
        <v>0</v>
      </c>
      <c r="J72" s="33">
        <v>0</v>
      </c>
      <c r="K72" s="35">
        <v>0</v>
      </c>
      <c r="L72" s="35">
        <v>0</v>
      </c>
      <c r="M72" s="35">
        <v>0</v>
      </c>
      <c r="N72" s="43">
        <v>0</v>
      </c>
      <c r="O72" s="35">
        <f t="shared" si="75"/>
        <v>0</v>
      </c>
      <c r="P72" s="35"/>
      <c r="Q72" s="35">
        <v>286502</v>
      </c>
      <c r="R72" s="35"/>
      <c r="S72" s="35"/>
      <c r="T72" s="35"/>
      <c r="U72" s="35"/>
      <c r="V72" s="35">
        <f>O72+P72+Q72+R72+S72+T72+U72</f>
        <v>286502</v>
      </c>
      <c r="W72" s="35">
        <f>OON!J72</f>
        <v>0</v>
      </c>
      <c r="X72" s="35">
        <f>OON!P72</f>
        <v>0</v>
      </c>
      <c r="Y72" s="35">
        <f>OON!N72</f>
        <v>0</v>
      </c>
      <c r="Z72" s="35">
        <f>W72+X72+Y72</f>
        <v>0</v>
      </c>
      <c r="AA72" s="35">
        <f>V72+Z72</f>
        <v>286502</v>
      </c>
      <c r="AB72" s="35">
        <f>ROUND((V72+W72+X72)*33.8%,0)</f>
        <v>96838</v>
      </c>
      <c r="AC72" s="35">
        <f>ROUND(V72*1%,0)</f>
        <v>2865</v>
      </c>
      <c r="AD72" s="35"/>
      <c r="AE72" s="38">
        <f>OON!S72</f>
        <v>0</v>
      </c>
      <c r="AF72" s="38"/>
      <c r="AG72" s="38">
        <v>0.5</v>
      </c>
      <c r="AH72" s="38"/>
      <c r="AI72" s="38"/>
      <c r="AJ72" s="38"/>
      <c r="AK72" s="38">
        <f>AE72+AF72+AG72+AH72+AI72+AJ72</f>
        <v>0.5</v>
      </c>
      <c r="AL72" s="35">
        <f>AM72+AN72+AO72+AP72+AQ72</f>
        <v>386205</v>
      </c>
      <c r="AM72" s="35">
        <f>I72+V72</f>
        <v>286502</v>
      </c>
      <c r="AN72" s="35">
        <f>J72+Z72</f>
        <v>0</v>
      </c>
      <c r="AO72" s="35">
        <f t="shared" si="76"/>
        <v>96838</v>
      </c>
      <c r="AP72" s="35">
        <f t="shared" si="76"/>
        <v>2865</v>
      </c>
      <c r="AQ72" s="35">
        <f t="shared" si="76"/>
        <v>0</v>
      </c>
      <c r="AR72" s="38">
        <f>N72+AK72</f>
        <v>0.5</v>
      </c>
    </row>
    <row r="73" spans="1:44" x14ac:dyDescent="0.25">
      <c r="A73" s="32">
        <v>1426</v>
      </c>
      <c r="B73" s="32">
        <v>600020371</v>
      </c>
      <c r="C73" s="32">
        <f>_xlfn.XLOOKUP(B73,[1]List4!$B$4:$B$60,[1]List4!$C$4:$C$60)</f>
        <v>60252600</v>
      </c>
      <c r="D73" s="33" t="s">
        <v>44</v>
      </c>
      <c r="E73" s="37">
        <v>3150</v>
      </c>
      <c r="F73" s="37" t="s">
        <v>62</v>
      </c>
      <c r="G73" s="37" t="s">
        <v>7</v>
      </c>
      <c r="H73" s="35">
        <f t="shared" si="74"/>
        <v>5199387</v>
      </c>
      <c r="I73" s="35">
        <v>3857112</v>
      </c>
      <c r="J73" s="33">
        <v>0</v>
      </c>
      <c r="K73" s="35">
        <v>1303704</v>
      </c>
      <c r="L73" s="35">
        <v>38571</v>
      </c>
      <c r="M73" s="35">
        <v>0</v>
      </c>
      <c r="N73" s="43">
        <v>5.25</v>
      </c>
      <c r="O73" s="35">
        <f t="shared" si="75"/>
        <v>0</v>
      </c>
      <c r="P73" s="35"/>
      <c r="Q73" s="35"/>
      <c r="R73" s="35"/>
      <c r="S73" s="35"/>
      <c r="T73" s="35"/>
      <c r="U73" s="35"/>
      <c r="V73" s="35">
        <f>O73+P73+Q73+R73+S73+T73+U73</f>
        <v>0</v>
      </c>
      <c r="W73" s="35">
        <f>OON!J73</f>
        <v>0</v>
      </c>
      <c r="X73" s="35">
        <f>OON!P73</f>
        <v>0</v>
      </c>
      <c r="Y73" s="35">
        <f>OON!N73</f>
        <v>0</v>
      </c>
      <c r="Z73" s="35">
        <f>W73+X73+Y73</f>
        <v>0</v>
      </c>
      <c r="AA73" s="35">
        <f>V73+Z73</f>
        <v>0</v>
      </c>
      <c r="AB73" s="35">
        <f>ROUND((V73+W73+X73)*33.8%,0)</f>
        <v>0</v>
      </c>
      <c r="AC73" s="35">
        <f>ROUND(V73*1%,0)</f>
        <v>0</v>
      </c>
      <c r="AD73" s="35"/>
      <c r="AE73" s="38">
        <f>OON!S73</f>
        <v>0</v>
      </c>
      <c r="AF73" s="38"/>
      <c r="AG73" s="38"/>
      <c r="AH73" s="38"/>
      <c r="AI73" s="38"/>
      <c r="AJ73" s="38"/>
      <c r="AK73" s="38">
        <f>AE73+AF73+AG73+AH73+AI73+AJ73</f>
        <v>0</v>
      </c>
      <c r="AL73" s="35">
        <f>AM73+AN73+AO73+AP73+AQ73</f>
        <v>5199387</v>
      </c>
      <c r="AM73" s="35">
        <f>I73+V73</f>
        <v>3857112</v>
      </c>
      <c r="AN73" s="35">
        <f>J73+Z73</f>
        <v>0</v>
      </c>
      <c r="AO73" s="35">
        <f t="shared" si="76"/>
        <v>1303704</v>
      </c>
      <c r="AP73" s="35">
        <f t="shared" si="76"/>
        <v>38571</v>
      </c>
      <c r="AQ73" s="35">
        <f t="shared" si="76"/>
        <v>0</v>
      </c>
      <c r="AR73" s="38">
        <f>N73+AK73</f>
        <v>5.25</v>
      </c>
    </row>
    <row r="74" spans="1:44" x14ac:dyDescent="0.25">
      <c r="A74" s="45"/>
      <c r="B74" s="45"/>
      <c r="C74" s="45"/>
      <c r="D74" s="39" t="s">
        <v>165</v>
      </c>
      <c r="E74" s="48"/>
      <c r="F74" s="48"/>
      <c r="G74" s="48"/>
      <c r="H74" s="46">
        <f t="shared" ref="H74:AR74" si="77">SUM(H71:H73)</f>
        <v>25670147</v>
      </c>
      <c r="I74" s="46">
        <f t="shared" si="77"/>
        <v>19043136</v>
      </c>
      <c r="J74" s="39">
        <f t="shared" si="77"/>
        <v>0</v>
      </c>
      <c r="K74" s="46">
        <f t="shared" si="77"/>
        <v>6436580</v>
      </c>
      <c r="L74" s="46">
        <f t="shared" si="77"/>
        <v>190431</v>
      </c>
      <c r="M74" s="46">
        <f t="shared" si="77"/>
        <v>0</v>
      </c>
      <c r="N74" s="47">
        <f t="shared" si="77"/>
        <v>25.020700000000001</v>
      </c>
      <c r="O74" s="46">
        <f t="shared" si="77"/>
        <v>-3500</v>
      </c>
      <c r="P74" s="46">
        <f t="shared" si="77"/>
        <v>0</v>
      </c>
      <c r="Q74" s="46">
        <f t="shared" si="77"/>
        <v>286502</v>
      </c>
      <c r="R74" s="46">
        <f t="shared" si="77"/>
        <v>0</v>
      </c>
      <c r="S74" s="46">
        <f t="shared" si="77"/>
        <v>0</v>
      </c>
      <c r="T74" s="46">
        <f t="shared" si="77"/>
        <v>0</v>
      </c>
      <c r="U74" s="46">
        <f t="shared" si="77"/>
        <v>0</v>
      </c>
      <c r="V74" s="46">
        <f t="shared" si="77"/>
        <v>283002</v>
      </c>
      <c r="W74" s="46">
        <f t="shared" si="77"/>
        <v>0</v>
      </c>
      <c r="X74" s="46">
        <f t="shared" si="77"/>
        <v>3500</v>
      </c>
      <c r="Y74" s="46">
        <f t="shared" si="77"/>
        <v>0</v>
      </c>
      <c r="Z74" s="46">
        <f t="shared" si="77"/>
        <v>3500</v>
      </c>
      <c r="AA74" s="46">
        <f t="shared" si="77"/>
        <v>286502</v>
      </c>
      <c r="AB74" s="46">
        <f t="shared" si="77"/>
        <v>96838</v>
      </c>
      <c r="AC74" s="46">
        <f t="shared" si="77"/>
        <v>2830</v>
      </c>
      <c r="AD74" s="46">
        <f t="shared" si="77"/>
        <v>0</v>
      </c>
      <c r="AE74" s="51">
        <f t="shared" si="77"/>
        <v>0</v>
      </c>
      <c r="AF74" s="51">
        <f t="shared" si="77"/>
        <v>0</v>
      </c>
      <c r="AG74" s="51">
        <f t="shared" si="77"/>
        <v>0.5</v>
      </c>
      <c r="AH74" s="51">
        <f t="shared" si="77"/>
        <v>0</v>
      </c>
      <c r="AI74" s="51">
        <f t="shared" si="77"/>
        <v>0</v>
      </c>
      <c r="AJ74" s="51">
        <f t="shared" si="77"/>
        <v>0</v>
      </c>
      <c r="AK74" s="51">
        <f t="shared" si="77"/>
        <v>0.5</v>
      </c>
      <c r="AL74" s="46">
        <f t="shared" si="77"/>
        <v>26056317</v>
      </c>
      <c r="AM74" s="46">
        <f t="shared" si="77"/>
        <v>19326138</v>
      </c>
      <c r="AN74" s="46">
        <f t="shared" si="77"/>
        <v>3500</v>
      </c>
      <c r="AO74" s="46">
        <f t="shared" si="77"/>
        <v>6533418</v>
      </c>
      <c r="AP74" s="46">
        <f t="shared" si="77"/>
        <v>193261</v>
      </c>
      <c r="AQ74" s="46">
        <f t="shared" si="77"/>
        <v>0</v>
      </c>
      <c r="AR74" s="51">
        <f t="shared" si="77"/>
        <v>25.520700000000001</v>
      </c>
    </row>
    <row r="75" spans="1:44" x14ac:dyDescent="0.25">
      <c r="A75" s="32">
        <v>1427</v>
      </c>
      <c r="B75" s="32">
        <v>600010422</v>
      </c>
      <c r="C75" s="32">
        <f>_xlfn.XLOOKUP(B75,[1]List4!$B$4:$B$60,[1]List4!$C$4:$C$60)</f>
        <v>60252766</v>
      </c>
      <c r="D75" s="33" t="s">
        <v>45</v>
      </c>
      <c r="E75" s="32">
        <v>3122</v>
      </c>
      <c r="F75" s="32" t="s">
        <v>36</v>
      </c>
      <c r="G75" s="32" t="s">
        <v>7</v>
      </c>
      <c r="H75" s="35">
        <f t="shared" ref="H75:H77" si="78">I75+J75+K75+L75+M75</f>
        <v>30924077</v>
      </c>
      <c r="I75" s="35">
        <v>22940710</v>
      </c>
      <c r="J75" s="33">
        <v>0</v>
      </c>
      <c r="K75" s="35">
        <v>7753960</v>
      </c>
      <c r="L75" s="35">
        <v>229407</v>
      </c>
      <c r="M75" s="35">
        <v>0</v>
      </c>
      <c r="N75" s="43">
        <v>30.6843</v>
      </c>
      <c r="O75" s="35">
        <f t="shared" ref="O75:O77" si="79">X75*-1</f>
        <v>-73500</v>
      </c>
      <c r="P75" s="35"/>
      <c r="Q75" s="35"/>
      <c r="R75" s="35"/>
      <c r="S75" s="35"/>
      <c r="T75" s="35"/>
      <c r="U75" s="35"/>
      <c r="V75" s="35">
        <f>O75+P75+Q75+R75+S75+T75+U75</f>
        <v>-73500</v>
      </c>
      <c r="W75" s="35">
        <f>OON!J75</f>
        <v>178800</v>
      </c>
      <c r="X75" s="35">
        <f>OON!P75</f>
        <v>73500</v>
      </c>
      <c r="Y75" s="35">
        <f>OON!N75</f>
        <v>0</v>
      </c>
      <c r="Z75" s="35">
        <f>W75+X75+Y75</f>
        <v>252300</v>
      </c>
      <c r="AA75" s="35">
        <f>V75+Z75</f>
        <v>178800</v>
      </c>
      <c r="AB75" s="35">
        <f>ROUND((V75+W75+X75)*33.8%,0)</f>
        <v>60434</v>
      </c>
      <c r="AC75" s="35">
        <f>ROUND(V75*1%,0)</f>
        <v>-735</v>
      </c>
      <c r="AD75" s="35"/>
      <c r="AE75" s="38">
        <f>OON!S75</f>
        <v>-0.1</v>
      </c>
      <c r="AF75" s="38"/>
      <c r="AG75" s="38"/>
      <c r="AH75" s="38"/>
      <c r="AI75" s="38"/>
      <c r="AJ75" s="38"/>
      <c r="AK75" s="38">
        <f>AE75+AF75+AG75+AH75+AI75+AJ75</f>
        <v>-0.1</v>
      </c>
      <c r="AL75" s="35">
        <f>AM75+AN75+AO75+AP75+AQ75</f>
        <v>31162576</v>
      </c>
      <c r="AM75" s="35">
        <f>I75+V75</f>
        <v>22867210</v>
      </c>
      <c r="AN75" s="35">
        <f>J75+Z75</f>
        <v>252300</v>
      </c>
      <c r="AO75" s="35">
        <f t="shared" ref="AO75:AQ77" si="80">K75+AB75</f>
        <v>7814394</v>
      </c>
      <c r="AP75" s="35">
        <f t="shared" si="80"/>
        <v>228672</v>
      </c>
      <c r="AQ75" s="35">
        <f t="shared" si="80"/>
        <v>0</v>
      </c>
      <c r="AR75" s="38">
        <f>N75+AK75</f>
        <v>30.584299999999999</v>
      </c>
    </row>
    <row r="76" spans="1:44" x14ac:dyDescent="0.25">
      <c r="A76" s="32">
        <v>1427</v>
      </c>
      <c r="B76" s="32">
        <v>600010422</v>
      </c>
      <c r="C76" s="32">
        <f>_xlfn.XLOOKUP(B76,[1]List4!$B$4:$B$60,[1]List4!$C$4:$C$60)</f>
        <v>60252766</v>
      </c>
      <c r="D76" s="33" t="s">
        <v>45</v>
      </c>
      <c r="E76" s="37">
        <v>3122</v>
      </c>
      <c r="F76" s="37" t="s">
        <v>63</v>
      </c>
      <c r="G76" s="37" t="s">
        <v>64</v>
      </c>
      <c r="H76" s="35">
        <f t="shared" si="78"/>
        <v>0</v>
      </c>
      <c r="I76" s="35">
        <v>0</v>
      </c>
      <c r="J76" s="33">
        <v>0</v>
      </c>
      <c r="K76" s="35">
        <v>0</v>
      </c>
      <c r="L76" s="35">
        <v>0</v>
      </c>
      <c r="M76" s="35">
        <v>0</v>
      </c>
      <c r="N76" s="43">
        <v>0</v>
      </c>
      <c r="O76" s="35">
        <f t="shared" si="79"/>
        <v>0</v>
      </c>
      <c r="P76" s="35"/>
      <c r="Q76" s="35">
        <v>99212</v>
      </c>
      <c r="R76" s="35"/>
      <c r="S76" s="35"/>
      <c r="T76" s="35"/>
      <c r="U76" s="35"/>
      <c r="V76" s="35">
        <f>O76+P76+Q76+R76+S76+T76+U76</f>
        <v>99212</v>
      </c>
      <c r="W76" s="35">
        <f>OON!J76</f>
        <v>0</v>
      </c>
      <c r="X76" s="35">
        <f>OON!P76</f>
        <v>0</v>
      </c>
      <c r="Y76" s="35">
        <f>OON!N76</f>
        <v>0</v>
      </c>
      <c r="Z76" s="35">
        <f>W76+X76+Y76</f>
        <v>0</v>
      </c>
      <c r="AA76" s="35">
        <f>V76+Z76</f>
        <v>99212</v>
      </c>
      <c r="AB76" s="35">
        <f>ROUND((V76+W76+X76)*33.8%,0)</f>
        <v>33534</v>
      </c>
      <c r="AC76" s="35">
        <f>ROUND(V76*1%,0)</f>
        <v>992</v>
      </c>
      <c r="AD76" s="35"/>
      <c r="AE76" s="38">
        <f>OON!S76</f>
        <v>0</v>
      </c>
      <c r="AF76" s="38"/>
      <c r="AG76" s="38">
        <v>0.25</v>
      </c>
      <c r="AH76" s="38"/>
      <c r="AI76" s="38"/>
      <c r="AJ76" s="38"/>
      <c r="AK76" s="38">
        <f>AE76+AF76+AG76+AH76+AI76+AJ76</f>
        <v>0.25</v>
      </c>
      <c r="AL76" s="35">
        <f>AM76+AN76+AO76+AP76+AQ76</f>
        <v>133738</v>
      </c>
      <c r="AM76" s="35">
        <f>I76+V76</f>
        <v>99212</v>
      </c>
      <c r="AN76" s="35">
        <f>J76+Z76</f>
        <v>0</v>
      </c>
      <c r="AO76" s="35">
        <f t="shared" si="80"/>
        <v>33534</v>
      </c>
      <c r="AP76" s="35">
        <f t="shared" si="80"/>
        <v>992</v>
      </c>
      <c r="AQ76" s="35">
        <f t="shared" si="80"/>
        <v>0</v>
      </c>
      <c r="AR76" s="38">
        <f>N76+AK76</f>
        <v>0.25</v>
      </c>
    </row>
    <row r="77" spans="1:44" x14ac:dyDescent="0.25">
      <c r="A77" s="32">
        <v>1427</v>
      </c>
      <c r="B77" s="32">
        <v>600010422</v>
      </c>
      <c r="C77" s="34">
        <v>60252766</v>
      </c>
      <c r="D77" s="33" t="s">
        <v>45</v>
      </c>
      <c r="E77" s="32">
        <v>3147</v>
      </c>
      <c r="F77" s="32" t="s">
        <v>81</v>
      </c>
      <c r="G77" s="32" t="s">
        <v>64</v>
      </c>
      <c r="H77" s="35">
        <f t="shared" si="78"/>
        <v>2565498</v>
      </c>
      <c r="I77" s="35">
        <v>1903188</v>
      </c>
      <c r="J77" s="35">
        <v>0</v>
      </c>
      <c r="K77" s="35">
        <v>643278</v>
      </c>
      <c r="L77" s="35">
        <v>19032</v>
      </c>
      <c r="M77" s="35">
        <v>0</v>
      </c>
      <c r="N77" s="43">
        <v>3.4</v>
      </c>
      <c r="O77" s="35">
        <f t="shared" si="79"/>
        <v>0</v>
      </c>
      <c r="P77" s="35"/>
      <c r="Q77" s="35"/>
      <c r="R77" s="35"/>
      <c r="S77" s="35"/>
      <c r="T77" s="35"/>
      <c r="U77" s="35"/>
      <c r="V77" s="35">
        <f>O77+P77+Q77+R77+S77+T77+U77</f>
        <v>0</v>
      </c>
      <c r="W77" s="35">
        <f>OON!J77</f>
        <v>0</v>
      </c>
      <c r="X77" s="35">
        <f>OON!P77</f>
        <v>0</v>
      </c>
      <c r="Y77" s="35">
        <f>OON!N77</f>
        <v>0</v>
      </c>
      <c r="Z77" s="35">
        <f>W77+X77+Y77</f>
        <v>0</v>
      </c>
      <c r="AA77" s="35">
        <f>V77+Z77</f>
        <v>0</v>
      </c>
      <c r="AB77" s="35">
        <f>ROUND((V77+W77+X77)*33.8%,0)</f>
        <v>0</v>
      </c>
      <c r="AC77" s="35">
        <f>ROUND(V77*1%,0)</f>
        <v>0</v>
      </c>
      <c r="AD77" s="35"/>
      <c r="AE77" s="38">
        <f>OON!S77</f>
        <v>0</v>
      </c>
      <c r="AF77" s="38"/>
      <c r="AG77" s="38"/>
      <c r="AH77" s="38"/>
      <c r="AI77" s="38"/>
      <c r="AJ77" s="38"/>
      <c r="AK77" s="38">
        <f>AE77+AF77+AG77+AH77+AI77+AJ77</f>
        <v>0</v>
      </c>
      <c r="AL77" s="35">
        <f>AM77+AN77+AO77+AP77+AQ77</f>
        <v>2565498</v>
      </c>
      <c r="AM77" s="35">
        <f>I77+V77</f>
        <v>1903188</v>
      </c>
      <c r="AN77" s="35">
        <f>J77+Z77</f>
        <v>0</v>
      </c>
      <c r="AO77" s="35">
        <f t="shared" si="80"/>
        <v>643278</v>
      </c>
      <c r="AP77" s="35">
        <f t="shared" si="80"/>
        <v>19032</v>
      </c>
      <c r="AQ77" s="35">
        <f t="shared" si="80"/>
        <v>0</v>
      </c>
      <c r="AR77" s="38">
        <f>N77+AK77</f>
        <v>3.4</v>
      </c>
    </row>
    <row r="78" spans="1:44" x14ac:dyDescent="0.25">
      <c r="A78" s="45"/>
      <c r="B78" s="45"/>
      <c r="C78" s="49"/>
      <c r="D78" s="39" t="s">
        <v>166</v>
      </c>
      <c r="E78" s="45"/>
      <c r="F78" s="45"/>
      <c r="G78" s="45"/>
      <c r="H78" s="46">
        <f t="shared" ref="H78:AR78" si="81">SUM(H75:H77)</f>
        <v>33489575</v>
      </c>
      <c r="I78" s="46">
        <f t="shared" si="81"/>
        <v>24843898</v>
      </c>
      <c r="J78" s="39">
        <f t="shared" si="81"/>
        <v>0</v>
      </c>
      <c r="K78" s="46">
        <f t="shared" si="81"/>
        <v>8397238</v>
      </c>
      <c r="L78" s="46">
        <f t="shared" si="81"/>
        <v>248439</v>
      </c>
      <c r="M78" s="46">
        <f t="shared" si="81"/>
        <v>0</v>
      </c>
      <c r="N78" s="47">
        <f t="shared" si="81"/>
        <v>34.084299999999999</v>
      </c>
      <c r="O78" s="46">
        <f t="shared" si="81"/>
        <v>-73500</v>
      </c>
      <c r="P78" s="46">
        <f t="shared" si="81"/>
        <v>0</v>
      </c>
      <c r="Q78" s="46">
        <f t="shared" si="81"/>
        <v>99212</v>
      </c>
      <c r="R78" s="46">
        <f t="shared" si="81"/>
        <v>0</v>
      </c>
      <c r="S78" s="46">
        <f t="shared" si="81"/>
        <v>0</v>
      </c>
      <c r="T78" s="46">
        <f t="shared" si="81"/>
        <v>0</v>
      </c>
      <c r="U78" s="46">
        <f t="shared" si="81"/>
        <v>0</v>
      </c>
      <c r="V78" s="46">
        <f t="shared" si="81"/>
        <v>25712</v>
      </c>
      <c r="W78" s="46">
        <f t="shared" si="81"/>
        <v>178800</v>
      </c>
      <c r="X78" s="46">
        <f t="shared" si="81"/>
        <v>73500</v>
      </c>
      <c r="Y78" s="46">
        <f t="shared" si="81"/>
        <v>0</v>
      </c>
      <c r="Z78" s="46">
        <f t="shared" si="81"/>
        <v>252300</v>
      </c>
      <c r="AA78" s="46">
        <f t="shared" si="81"/>
        <v>278012</v>
      </c>
      <c r="AB78" s="46">
        <f t="shared" si="81"/>
        <v>93968</v>
      </c>
      <c r="AC78" s="46">
        <f t="shared" si="81"/>
        <v>257</v>
      </c>
      <c r="AD78" s="46">
        <f t="shared" si="81"/>
        <v>0</v>
      </c>
      <c r="AE78" s="51">
        <f t="shared" si="81"/>
        <v>-0.1</v>
      </c>
      <c r="AF78" s="51">
        <f t="shared" si="81"/>
        <v>0</v>
      </c>
      <c r="AG78" s="51">
        <f t="shared" si="81"/>
        <v>0.25</v>
      </c>
      <c r="AH78" s="51">
        <f t="shared" si="81"/>
        <v>0</v>
      </c>
      <c r="AI78" s="51">
        <f t="shared" si="81"/>
        <v>0</v>
      </c>
      <c r="AJ78" s="51">
        <f t="shared" si="81"/>
        <v>0</v>
      </c>
      <c r="AK78" s="51">
        <f t="shared" si="81"/>
        <v>0.15</v>
      </c>
      <c r="AL78" s="46">
        <f t="shared" si="81"/>
        <v>33861812</v>
      </c>
      <c r="AM78" s="46">
        <f t="shared" si="81"/>
        <v>24869610</v>
      </c>
      <c r="AN78" s="46">
        <f t="shared" si="81"/>
        <v>252300</v>
      </c>
      <c r="AO78" s="46">
        <f t="shared" si="81"/>
        <v>8491206</v>
      </c>
      <c r="AP78" s="46">
        <f t="shared" si="81"/>
        <v>248696</v>
      </c>
      <c r="AQ78" s="46">
        <f t="shared" si="81"/>
        <v>0</v>
      </c>
      <c r="AR78" s="51">
        <f t="shared" si="81"/>
        <v>34.234299999999998</v>
      </c>
    </row>
    <row r="79" spans="1:44" x14ac:dyDescent="0.25">
      <c r="A79" s="32">
        <v>1428</v>
      </c>
      <c r="B79" s="32">
        <v>600012646</v>
      </c>
      <c r="C79" s="32">
        <f>_xlfn.XLOOKUP(B79,[1]List4!$B$4:$B$60,[1]List4!$C$4:$C$60)</f>
        <v>854999</v>
      </c>
      <c r="D79" s="33" t="s">
        <v>46</v>
      </c>
      <c r="E79" s="32">
        <v>3122</v>
      </c>
      <c r="F79" s="32" t="s">
        <v>36</v>
      </c>
      <c r="G79" s="32" t="s">
        <v>7</v>
      </c>
      <c r="H79" s="35">
        <f t="shared" ref="H79:H82" si="82">I79+J79+K79+L79+M79</f>
        <v>32082067</v>
      </c>
      <c r="I79" s="35">
        <v>23799752</v>
      </c>
      <c r="J79" s="33">
        <v>0</v>
      </c>
      <c r="K79" s="36">
        <v>8044317</v>
      </c>
      <c r="L79" s="35">
        <v>237998</v>
      </c>
      <c r="M79" s="35">
        <v>0</v>
      </c>
      <c r="N79" s="43">
        <v>31.571400000000001</v>
      </c>
      <c r="O79" s="35">
        <f t="shared" ref="O79:O82" si="83">X79*-1</f>
        <v>-7000</v>
      </c>
      <c r="P79" s="35"/>
      <c r="Q79" s="35"/>
      <c r="R79" s="35"/>
      <c r="S79" s="35"/>
      <c r="T79" s="35"/>
      <c r="U79" s="35"/>
      <c r="V79" s="35">
        <f>O79+P79+Q79+R79+S79+T79+U79</f>
        <v>-7000</v>
      </c>
      <c r="W79" s="35">
        <f>OON!J79</f>
        <v>119200</v>
      </c>
      <c r="X79" s="35">
        <f>OON!P79</f>
        <v>7000</v>
      </c>
      <c r="Y79" s="35">
        <f>OON!N79</f>
        <v>0</v>
      </c>
      <c r="Z79" s="35">
        <f>W79+X79+Y79</f>
        <v>126200</v>
      </c>
      <c r="AA79" s="35">
        <f>V79+Z79</f>
        <v>119200</v>
      </c>
      <c r="AB79" s="35">
        <f>ROUND((V79+W79+X79)*33.8%,0)</f>
        <v>40290</v>
      </c>
      <c r="AC79" s="35">
        <f>ROUND(V79*1%,0)</f>
        <v>-70</v>
      </c>
      <c r="AD79" s="35"/>
      <c r="AE79" s="38">
        <f>OON!S79</f>
        <v>-0.01</v>
      </c>
      <c r="AF79" s="38"/>
      <c r="AG79" s="38"/>
      <c r="AH79" s="38"/>
      <c r="AI79" s="38"/>
      <c r="AJ79" s="38"/>
      <c r="AK79" s="38">
        <f>AE79+AF79+AG79+AH79+AI79+AJ79</f>
        <v>-0.01</v>
      </c>
      <c r="AL79" s="35">
        <f>AM79+AN79+AO79+AP79+AQ79</f>
        <v>32241487</v>
      </c>
      <c r="AM79" s="35">
        <f>I79+V79</f>
        <v>23792752</v>
      </c>
      <c r="AN79" s="35">
        <f>J79+Z79</f>
        <v>126200</v>
      </c>
      <c r="AO79" s="35">
        <f t="shared" ref="AO79:AQ82" si="84">K79+AB79</f>
        <v>8084607</v>
      </c>
      <c r="AP79" s="35">
        <f t="shared" si="84"/>
        <v>237928</v>
      </c>
      <c r="AQ79" s="35">
        <f t="shared" si="84"/>
        <v>0</v>
      </c>
      <c r="AR79" s="38">
        <f>N79+AK79</f>
        <v>31.561399999999999</v>
      </c>
    </row>
    <row r="80" spans="1:44" x14ac:dyDescent="0.25">
      <c r="A80" s="32">
        <v>1428</v>
      </c>
      <c r="B80" s="32">
        <v>600012646</v>
      </c>
      <c r="C80" s="32">
        <f>_xlfn.XLOOKUP(B80,[1]List4!$B$4:$B$60,[1]List4!$C$4:$C$60)</f>
        <v>854999</v>
      </c>
      <c r="D80" s="33" t="s">
        <v>46</v>
      </c>
      <c r="E80" s="37">
        <v>3122</v>
      </c>
      <c r="F80" s="37" t="s">
        <v>63</v>
      </c>
      <c r="G80" s="37" t="s">
        <v>64</v>
      </c>
      <c r="H80" s="35">
        <f t="shared" si="82"/>
        <v>0</v>
      </c>
      <c r="I80" s="35">
        <v>0</v>
      </c>
      <c r="J80" s="33">
        <v>0</v>
      </c>
      <c r="K80" s="35">
        <v>0</v>
      </c>
      <c r="L80" s="35">
        <v>0</v>
      </c>
      <c r="M80" s="35">
        <v>0</v>
      </c>
      <c r="N80" s="43">
        <v>0</v>
      </c>
      <c r="O80" s="35">
        <f t="shared" si="83"/>
        <v>0</v>
      </c>
      <c r="P80" s="35"/>
      <c r="Q80" s="35"/>
      <c r="R80" s="35"/>
      <c r="S80" s="35"/>
      <c r="T80" s="35"/>
      <c r="U80" s="35"/>
      <c r="V80" s="35">
        <f>O80+P80+Q80+R80+S80+T80+U80</f>
        <v>0</v>
      </c>
      <c r="W80" s="35">
        <f>OON!J80</f>
        <v>0</v>
      </c>
      <c r="X80" s="35">
        <f>OON!P80</f>
        <v>0</v>
      </c>
      <c r="Y80" s="35">
        <f>OON!N80</f>
        <v>0</v>
      </c>
      <c r="Z80" s="35">
        <f>W80+X80+Y80</f>
        <v>0</v>
      </c>
      <c r="AA80" s="35">
        <f>V80+Z80</f>
        <v>0</v>
      </c>
      <c r="AB80" s="35">
        <f>ROUND((V80+W80+X80)*33.8%,0)</f>
        <v>0</v>
      </c>
      <c r="AC80" s="35">
        <f>ROUND(V80*1%,0)</f>
        <v>0</v>
      </c>
      <c r="AD80" s="35"/>
      <c r="AE80" s="38">
        <f>OON!S80</f>
        <v>0</v>
      </c>
      <c r="AF80" s="38"/>
      <c r="AG80" s="38"/>
      <c r="AH80" s="38"/>
      <c r="AI80" s="38"/>
      <c r="AJ80" s="38"/>
      <c r="AK80" s="38">
        <f>AE80+AF80+AG80+AH80+AI80+AJ80</f>
        <v>0</v>
      </c>
      <c r="AL80" s="35">
        <f>AM80+AN80+AO80+AP80+AQ80</f>
        <v>0</v>
      </c>
      <c r="AM80" s="35">
        <f>I80+V80</f>
        <v>0</v>
      </c>
      <c r="AN80" s="35">
        <f>J80+Z80</f>
        <v>0</v>
      </c>
      <c r="AO80" s="35">
        <f t="shared" si="84"/>
        <v>0</v>
      </c>
      <c r="AP80" s="35">
        <f t="shared" si="84"/>
        <v>0</v>
      </c>
      <c r="AQ80" s="35">
        <f t="shared" si="84"/>
        <v>0</v>
      </c>
      <c r="AR80" s="38">
        <f>N80+AK80</f>
        <v>0</v>
      </c>
    </row>
    <row r="81" spans="1:44" x14ac:dyDescent="0.25">
      <c r="A81" s="32">
        <v>1428</v>
      </c>
      <c r="B81" s="32">
        <v>600012646</v>
      </c>
      <c r="C81" s="32">
        <f>_xlfn.XLOOKUP(B81,[1]List4!$B$4:$B$60,[1]List4!$C$4:$C$60)</f>
        <v>854999</v>
      </c>
      <c r="D81" s="33" t="s">
        <v>46</v>
      </c>
      <c r="E81" s="32">
        <v>3147</v>
      </c>
      <c r="F81" s="32" t="s">
        <v>81</v>
      </c>
      <c r="G81" s="32" t="s">
        <v>64</v>
      </c>
      <c r="H81" s="35">
        <f t="shared" si="82"/>
        <v>2480823</v>
      </c>
      <c r="I81" s="35">
        <v>1840373</v>
      </c>
      <c r="J81" s="35">
        <v>0</v>
      </c>
      <c r="K81" s="35">
        <v>622046</v>
      </c>
      <c r="L81" s="35">
        <v>18404</v>
      </c>
      <c r="M81" s="35">
        <v>0</v>
      </c>
      <c r="N81" s="43">
        <v>3.29</v>
      </c>
      <c r="O81" s="35">
        <f t="shared" si="83"/>
        <v>0</v>
      </c>
      <c r="P81" s="35"/>
      <c r="Q81" s="35"/>
      <c r="R81" s="35"/>
      <c r="S81" s="35"/>
      <c r="T81" s="35"/>
      <c r="U81" s="35"/>
      <c r="V81" s="35">
        <f>O81+P81+Q81+R81+S81+T81+U81</f>
        <v>0</v>
      </c>
      <c r="W81" s="35">
        <f>OON!J81</f>
        <v>0</v>
      </c>
      <c r="X81" s="35">
        <f>OON!P81</f>
        <v>0</v>
      </c>
      <c r="Y81" s="35">
        <f>OON!N81</f>
        <v>0</v>
      </c>
      <c r="Z81" s="35">
        <f>W81+X81+Y81</f>
        <v>0</v>
      </c>
      <c r="AA81" s="35">
        <f>V81+Z81</f>
        <v>0</v>
      </c>
      <c r="AB81" s="35">
        <f>ROUND((V81+W81+X81)*33.8%,0)</f>
        <v>0</v>
      </c>
      <c r="AC81" s="35">
        <f>ROUND(V81*1%,0)</f>
        <v>0</v>
      </c>
      <c r="AD81" s="35"/>
      <c r="AE81" s="38">
        <f>OON!S81</f>
        <v>0</v>
      </c>
      <c r="AF81" s="38"/>
      <c r="AG81" s="38"/>
      <c r="AH81" s="38"/>
      <c r="AI81" s="38"/>
      <c r="AJ81" s="38"/>
      <c r="AK81" s="38">
        <f>AE81+AF81+AG81+AH81+AI81+AJ81</f>
        <v>0</v>
      </c>
      <c r="AL81" s="35">
        <f>AM81+AN81+AO81+AP81+AQ81</f>
        <v>2480823</v>
      </c>
      <c r="AM81" s="35">
        <f>I81+V81</f>
        <v>1840373</v>
      </c>
      <c r="AN81" s="35">
        <f>J81+Z81</f>
        <v>0</v>
      </c>
      <c r="AO81" s="35">
        <f t="shared" si="84"/>
        <v>622046</v>
      </c>
      <c r="AP81" s="35">
        <f t="shared" si="84"/>
        <v>18404</v>
      </c>
      <c r="AQ81" s="35">
        <f t="shared" si="84"/>
        <v>0</v>
      </c>
      <c r="AR81" s="38">
        <f>N81+AK81</f>
        <v>3.29</v>
      </c>
    </row>
    <row r="82" spans="1:44" x14ac:dyDescent="0.25">
      <c r="A82" s="32">
        <v>1428</v>
      </c>
      <c r="B82" s="32">
        <v>600012646</v>
      </c>
      <c r="C82" s="32">
        <f>_xlfn.XLOOKUP(B82,[1]List4!$B$4:$B$60,[1]List4!$C$4:$C$60)</f>
        <v>854999</v>
      </c>
      <c r="D82" s="33" t="s">
        <v>46</v>
      </c>
      <c r="E82" s="37">
        <v>3150</v>
      </c>
      <c r="F82" s="37" t="s">
        <v>62</v>
      </c>
      <c r="G82" s="37" t="s">
        <v>7</v>
      </c>
      <c r="H82" s="35">
        <f t="shared" si="82"/>
        <v>2009626</v>
      </c>
      <c r="I82" s="35">
        <v>1490821</v>
      </c>
      <c r="J82" s="33">
        <v>0</v>
      </c>
      <c r="K82" s="35">
        <v>503897</v>
      </c>
      <c r="L82" s="35">
        <v>14908</v>
      </c>
      <c r="M82" s="35">
        <v>0</v>
      </c>
      <c r="N82" s="43">
        <v>2.0291999999999999</v>
      </c>
      <c r="O82" s="35">
        <f t="shared" si="83"/>
        <v>-16800</v>
      </c>
      <c r="P82" s="35"/>
      <c r="Q82" s="35"/>
      <c r="R82" s="35"/>
      <c r="S82" s="35"/>
      <c r="T82" s="35"/>
      <c r="U82" s="35"/>
      <c r="V82" s="35">
        <f>O82+P82+Q82+R82+S82+T82+U82</f>
        <v>-16800</v>
      </c>
      <c r="W82" s="35">
        <f>OON!J82</f>
        <v>0</v>
      </c>
      <c r="X82" s="35">
        <f>OON!P82</f>
        <v>16800</v>
      </c>
      <c r="Y82" s="35">
        <f>OON!N82</f>
        <v>0</v>
      </c>
      <c r="Z82" s="35">
        <f>W82+X82+Y82</f>
        <v>16800</v>
      </c>
      <c r="AA82" s="35">
        <f>V82+Z82</f>
        <v>0</v>
      </c>
      <c r="AB82" s="35">
        <f>ROUND((V82+W82+X82)*33.8%,0)</f>
        <v>0</v>
      </c>
      <c r="AC82" s="35">
        <f>ROUND(V82*1%,0)</f>
        <v>-168</v>
      </c>
      <c r="AD82" s="35"/>
      <c r="AE82" s="38">
        <f>OON!S82</f>
        <v>-0.02</v>
      </c>
      <c r="AF82" s="38"/>
      <c r="AG82" s="38"/>
      <c r="AH82" s="38"/>
      <c r="AI82" s="38"/>
      <c r="AJ82" s="38"/>
      <c r="AK82" s="38">
        <f>AE82+AF82+AG82+AH82+AI82+AJ82</f>
        <v>-0.02</v>
      </c>
      <c r="AL82" s="35">
        <f>AM82+AN82+AO82+AP82+AQ82</f>
        <v>2009458</v>
      </c>
      <c r="AM82" s="35">
        <f>I82+V82</f>
        <v>1474021</v>
      </c>
      <c r="AN82" s="35">
        <f>J82+Z82</f>
        <v>16800</v>
      </c>
      <c r="AO82" s="35">
        <f t="shared" si="84"/>
        <v>503897</v>
      </c>
      <c r="AP82" s="35">
        <f t="shared" si="84"/>
        <v>14740</v>
      </c>
      <c r="AQ82" s="35">
        <f t="shared" si="84"/>
        <v>0</v>
      </c>
      <c r="AR82" s="38">
        <f>N82+AK82</f>
        <v>2.0091999999999999</v>
      </c>
    </row>
    <row r="83" spans="1:44" x14ac:dyDescent="0.25">
      <c r="A83" s="45"/>
      <c r="B83" s="45"/>
      <c r="C83" s="45"/>
      <c r="D83" s="39" t="s">
        <v>167</v>
      </c>
      <c r="E83" s="48"/>
      <c r="F83" s="48"/>
      <c r="G83" s="48"/>
      <c r="H83" s="46">
        <f t="shared" ref="H83:AR83" si="85">SUM(H79:H82)</f>
        <v>36572516</v>
      </c>
      <c r="I83" s="46">
        <f t="shared" si="85"/>
        <v>27130946</v>
      </c>
      <c r="J83" s="39">
        <f t="shared" si="85"/>
        <v>0</v>
      </c>
      <c r="K83" s="46">
        <f t="shared" si="85"/>
        <v>9170260</v>
      </c>
      <c r="L83" s="46">
        <f t="shared" si="85"/>
        <v>271310</v>
      </c>
      <c r="M83" s="46">
        <f t="shared" si="85"/>
        <v>0</v>
      </c>
      <c r="N83" s="47">
        <f t="shared" si="85"/>
        <v>36.890600000000006</v>
      </c>
      <c r="O83" s="46">
        <f t="shared" si="85"/>
        <v>-23800</v>
      </c>
      <c r="P83" s="46">
        <f t="shared" si="85"/>
        <v>0</v>
      </c>
      <c r="Q83" s="46">
        <f t="shared" si="85"/>
        <v>0</v>
      </c>
      <c r="R83" s="46">
        <f t="shared" si="85"/>
        <v>0</v>
      </c>
      <c r="S83" s="46">
        <f t="shared" si="85"/>
        <v>0</v>
      </c>
      <c r="T83" s="46">
        <f t="shared" si="85"/>
        <v>0</v>
      </c>
      <c r="U83" s="46">
        <f t="shared" si="85"/>
        <v>0</v>
      </c>
      <c r="V83" s="46">
        <f t="shared" si="85"/>
        <v>-23800</v>
      </c>
      <c r="W83" s="46">
        <f t="shared" si="85"/>
        <v>119200</v>
      </c>
      <c r="X83" s="46">
        <f t="shared" si="85"/>
        <v>23800</v>
      </c>
      <c r="Y83" s="46">
        <f t="shared" si="85"/>
        <v>0</v>
      </c>
      <c r="Z83" s="46">
        <f t="shared" si="85"/>
        <v>143000</v>
      </c>
      <c r="AA83" s="46">
        <f t="shared" si="85"/>
        <v>119200</v>
      </c>
      <c r="AB83" s="46">
        <f t="shared" si="85"/>
        <v>40290</v>
      </c>
      <c r="AC83" s="46">
        <f t="shared" si="85"/>
        <v>-238</v>
      </c>
      <c r="AD83" s="46">
        <f t="shared" si="85"/>
        <v>0</v>
      </c>
      <c r="AE83" s="51">
        <f t="shared" si="85"/>
        <v>-0.03</v>
      </c>
      <c r="AF83" s="51">
        <f t="shared" si="85"/>
        <v>0</v>
      </c>
      <c r="AG83" s="51">
        <f t="shared" si="85"/>
        <v>0</v>
      </c>
      <c r="AH83" s="51">
        <f t="shared" si="85"/>
        <v>0</v>
      </c>
      <c r="AI83" s="51">
        <f t="shared" si="85"/>
        <v>0</v>
      </c>
      <c r="AJ83" s="51">
        <f t="shared" si="85"/>
        <v>0</v>
      </c>
      <c r="AK83" s="51">
        <f t="shared" si="85"/>
        <v>-0.03</v>
      </c>
      <c r="AL83" s="46">
        <f t="shared" si="85"/>
        <v>36731768</v>
      </c>
      <c r="AM83" s="46">
        <f t="shared" si="85"/>
        <v>27107146</v>
      </c>
      <c r="AN83" s="46">
        <f t="shared" si="85"/>
        <v>143000</v>
      </c>
      <c r="AO83" s="46">
        <f t="shared" si="85"/>
        <v>9210550</v>
      </c>
      <c r="AP83" s="46">
        <f t="shared" si="85"/>
        <v>271072</v>
      </c>
      <c r="AQ83" s="46">
        <f t="shared" si="85"/>
        <v>0</v>
      </c>
      <c r="AR83" s="51">
        <f t="shared" si="85"/>
        <v>36.860599999999998</v>
      </c>
    </row>
    <row r="84" spans="1:44" x14ac:dyDescent="0.25">
      <c r="A84" s="32">
        <v>1429</v>
      </c>
      <c r="B84" s="32">
        <v>600019713</v>
      </c>
      <c r="C84" s="32">
        <f>_xlfn.XLOOKUP(B84,[1]List4!$B$4:$B$60,[1]List4!$C$4:$C$60)</f>
        <v>673731</v>
      </c>
      <c r="D84" s="33" t="s">
        <v>47</v>
      </c>
      <c r="E84" s="32">
        <v>3122</v>
      </c>
      <c r="F84" s="32" t="s">
        <v>36</v>
      </c>
      <c r="G84" s="32" t="s">
        <v>7</v>
      </c>
      <c r="H84" s="35">
        <f t="shared" ref="H84:H88" si="86">I84+J84+K84+L84+M84</f>
        <v>38208311</v>
      </c>
      <c r="I84" s="35">
        <v>28344444</v>
      </c>
      <c r="J84" s="33">
        <v>0</v>
      </c>
      <c r="K84" s="35">
        <v>9580422</v>
      </c>
      <c r="L84" s="36">
        <v>283445</v>
      </c>
      <c r="M84" s="35">
        <v>0</v>
      </c>
      <c r="N84" s="43">
        <v>38.321100000000001</v>
      </c>
      <c r="O84" s="35">
        <f t="shared" ref="O84:O88" si="87">X84*-1</f>
        <v>-24388</v>
      </c>
      <c r="P84" s="35"/>
      <c r="Q84" s="35"/>
      <c r="R84" s="35"/>
      <c r="S84" s="35"/>
      <c r="T84" s="35"/>
      <c r="U84" s="35"/>
      <c r="V84" s="35">
        <f>O84+P84+Q84+R84+S84+T84+U84</f>
        <v>-24388</v>
      </c>
      <c r="W84" s="35">
        <f>OON!J84</f>
        <v>655600</v>
      </c>
      <c r="X84" s="35">
        <f>OON!P84</f>
        <v>24388</v>
      </c>
      <c r="Y84" s="35">
        <f>OON!N84</f>
        <v>0</v>
      </c>
      <c r="Z84" s="35">
        <f>W84+X84+Y84</f>
        <v>679988</v>
      </c>
      <c r="AA84" s="35">
        <f>V84+Z84</f>
        <v>655600</v>
      </c>
      <c r="AB84" s="35">
        <f>ROUND((V84+W84+X84)*33.8%,0)</f>
        <v>221593</v>
      </c>
      <c r="AC84" s="35">
        <f>ROUND(V84*1%,0)</f>
        <v>-244</v>
      </c>
      <c r="AD84" s="35"/>
      <c r="AE84" s="38">
        <f>OON!S84</f>
        <v>-0.03</v>
      </c>
      <c r="AF84" s="38"/>
      <c r="AG84" s="38"/>
      <c r="AH84" s="38"/>
      <c r="AI84" s="38"/>
      <c r="AJ84" s="38"/>
      <c r="AK84" s="38">
        <f>AE84+AF84+AG84+AH84+AI84+AJ84</f>
        <v>-0.03</v>
      </c>
      <c r="AL84" s="35">
        <f>AM84+AN84+AO84+AP84+AQ84</f>
        <v>39085260</v>
      </c>
      <c r="AM84" s="35">
        <f>I84+V84</f>
        <v>28320056</v>
      </c>
      <c r="AN84" s="35">
        <f>J84+Z84</f>
        <v>679988</v>
      </c>
      <c r="AO84" s="35">
        <f t="shared" ref="AO84:AQ88" si="88">K84+AB84</f>
        <v>9802015</v>
      </c>
      <c r="AP84" s="35">
        <f t="shared" si="88"/>
        <v>283201</v>
      </c>
      <c r="AQ84" s="35">
        <f t="shared" si="88"/>
        <v>0</v>
      </c>
      <c r="AR84" s="38">
        <f>N84+AK84</f>
        <v>38.2911</v>
      </c>
    </row>
    <row r="85" spans="1:44" x14ac:dyDescent="0.25">
      <c r="A85" s="32">
        <v>1429</v>
      </c>
      <c r="B85" s="32">
        <v>600019713</v>
      </c>
      <c r="C85" s="32">
        <f>_xlfn.XLOOKUP(B85,[1]List4!$B$4:$B$60,[1]List4!$C$4:$C$60)</f>
        <v>673731</v>
      </c>
      <c r="D85" s="33" t="s">
        <v>47</v>
      </c>
      <c r="E85" s="37">
        <v>3122</v>
      </c>
      <c r="F85" s="37" t="s">
        <v>63</v>
      </c>
      <c r="G85" s="37" t="s">
        <v>64</v>
      </c>
      <c r="H85" s="35">
        <f t="shared" si="86"/>
        <v>0</v>
      </c>
      <c r="I85" s="35">
        <v>0</v>
      </c>
      <c r="J85" s="33">
        <v>0</v>
      </c>
      <c r="K85" s="35">
        <v>0</v>
      </c>
      <c r="L85" s="35">
        <v>0</v>
      </c>
      <c r="M85" s="35">
        <v>0</v>
      </c>
      <c r="N85" s="43">
        <v>0</v>
      </c>
      <c r="O85" s="35">
        <f t="shared" si="87"/>
        <v>0</v>
      </c>
      <c r="P85" s="35"/>
      <c r="Q85" s="35"/>
      <c r="R85" s="35"/>
      <c r="S85" s="35"/>
      <c r="T85" s="35"/>
      <c r="U85" s="35"/>
      <c r="V85" s="35">
        <f>O85+P85+Q85+R85+S85+T85+U85</f>
        <v>0</v>
      </c>
      <c r="W85" s="35">
        <f>OON!J85</f>
        <v>0</v>
      </c>
      <c r="X85" s="35">
        <f>OON!P85</f>
        <v>0</v>
      </c>
      <c r="Y85" s="35">
        <f>OON!N85</f>
        <v>0</v>
      </c>
      <c r="Z85" s="35">
        <f>W85+X85+Y85</f>
        <v>0</v>
      </c>
      <c r="AA85" s="35">
        <f>V85+Z85</f>
        <v>0</v>
      </c>
      <c r="AB85" s="35">
        <f>ROUND((V85+W85+X85)*33.8%,0)</f>
        <v>0</v>
      </c>
      <c r="AC85" s="35">
        <f>ROUND(V85*1%,0)</f>
        <v>0</v>
      </c>
      <c r="AD85" s="35"/>
      <c r="AE85" s="38">
        <f>OON!S85</f>
        <v>0</v>
      </c>
      <c r="AF85" s="38"/>
      <c r="AG85" s="38"/>
      <c r="AH85" s="38"/>
      <c r="AI85" s="38"/>
      <c r="AJ85" s="38"/>
      <c r="AK85" s="38">
        <f>AE85+AF85+AG85+AH85+AI85+AJ85</f>
        <v>0</v>
      </c>
      <c r="AL85" s="35">
        <f>AM85+AN85+AO85+AP85+AQ85</f>
        <v>0</v>
      </c>
      <c r="AM85" s="35">
        <f>I85+V85</f>
        <v>0</v>
      </c>
      <c r="AN85" s="35">
        <f>J85+Z85</f>
        <v>0</v>
      </c>
      <c r="AO85" s="35">
        <f t="shared" si="88"/>
        <v>0</v>
      </c>
      <c r="AP85" s="35">
        <f t="shared" si="88"/>
        <v>0</v>
      </c>
      <c r="AQ85" s="35">
        <f t="shared" si="88"/>
        <v>0</v>
      </c>
      <c r="AR85" s="38">
        <f>N85+AK85</f>
        <v>0</v>
      </c>
    </row>
    <row r="86" spans="1:44" x14ac:dyDescent="0.25">
      <c r="A86" s="32">
        <v>1429</v>
      </c>
      <c r="B86" s="32">
        <v>600019713</v>
      </c>
      <c r="C86" s="32">
        <f>_xlfn.XLOOKUP(B86,[1]List4!$B$4:$B$60,[1]List4!$C$4:$C$60)</f>
        <v>673731</v>
      </c>
      <c r="D86" s="33" t="s">
        <v>47</v>
      </c>
      <c r="E86" s="32">
        <v>3147</v>
      </c>
      <c r="F86" s="32" t="s">
        <v>81</v>
      </c>
      <c r="G86" s="32" t="s">
        <v>64</v>
      </c>
      <c r="H86" s="35">
        <f t="shared" si="86"/>
        <v>5977430</v>
      </c>
      <c r="I86" s="35">
        <v>4434295</v>
      </c>
      <c r="J86" s="35">
        <v>0</v>
      </c>
      <c r="K86" s="35">
        <v>1498792</v>
      </c>
      <c r="L86" s="35">
        <v>44343</v>
      </c>
      <c r="M86" s="35">
        <v>0</v>
      </c>
      <c r="N86" s="43">
        <v>7.93</v>
      </c>
      <c r="O86" s="35">
        <f t="shared" si="87"/>
        <v>0</v>
      </c>
      <c r="P86" s="35"/>
      <c r="Q86" s="35"/>
      <c r="R86" s="35"/>
      <c r="S86" s="35"/>
      <c r="T86" s="35"/>
      <c r="U86" s="35"/>
      <c r="V86" s="35">
        <f>O86+P86+Q86+R86+S86+T86+U86</f>
        <v>0</v>
      </c>
      <c r="W86" s="35">
        <f>OON!J86</f>
        <v>0</v>
      </c>
      <c r="X86" s="35">
        <f>OON!P86</f>
        <v>0</v>
      </c>
      <c r="Y86" s="35">
        <f>OON!N86</f>
        <v>0</v>
      </c>
      <c r="Z86" s="35">
        <f>W86+X86+Y86</f>
        <v>0</v>
      </c>
      <c r="AA86" s="35">
        <f>V86+Z86</f>
        <v>0</v>
      </c>
      <c r="AB86" s="35">
        <f>ROUND((V86+W86+X86)*33.8%,0)</f>
        <v>0</v>
      </c>
      <c r="AC86" s="35">
        <f>ROUND(V86*1%,0)</f>
        <v>0</v>
      </c>
      <c r="AD86" s="35"/>
      <c r="AE86" s="38">
        <f>OON!S86</f>
        <v>0</v>
      </c>
      <c r="AF86" s="38"/>
      <c r="AG86" s="38"/>
      <c r="AH86" s="38"/>
      <c r="AI86" s="38"/>
      <c r="AJ86" s="38"/>
      <c r="AK86" s="38">
        <f>AE86+AF86+AG86+AH86+AI86+AJ86</f>
        <v>0</v>
      </c>
      <c r="AL86" s="35">
        <f>AM86+AN86+AO86+AP86+AQ86</f>
        <v>5977430</v>
      </c>
      <c r="AM86" s="35">
        <f>I86+V86</f>
        <v>4434295</v>
      </c>
      <c r="AN86" s="35">
        <f>J86+Z86</f>
        <v>0</v>
      </c>
      <c r="AO86" s="35">
        <f t="shared" si="88"/>
        <v>1498792</v>
      </c>
      <c r="AP86" s="35">
        <f t="shared" si="88"/>
        <v>44343</v>
      </c>
      <c r="AQ86" s="35">
        <f t="shared" si="88"/>
        <v>0</v>
      </c>
      <c r="AR86" s="38">
        <f>N86+AK86</f>
        <v>7.93</v>
      </c>
    </row>
    <row r="87" spans="1:44" x14ac:dyDescent="0.25">
      <c r="A87" s="32">
        <v>1429</v>
      </c>
      <c r="B87" s="32">
        <v>600019713</v>
      </c>
      <c r="C87" s="32">
        <f>_xlfn.XLOOKUP(B87,[1]List4!$B$4:$B$60,[1]List4!$C$4:$C$60)</f>
        <v>673731</v>
      </c>
      <c r="D87" s="33" t="s">
        <v>47</v>
      </c>
      <c r="E87" s="37">
        <v>3147</v>
      </c>
      <c r="F87" s="37" t="s">
        <v>81</v>
      </c>
      <c r="G87" s="37" t="s">
        <v>64</v>
      </c>
      <c r="H87" s="35">
        <f t="shared" si="86"/>
        <v>6564306</v>
      </c>
      <c r="I87" s="35">
        <v>4869663</v>
      </c>
      <c r="J87" s="35">
        <v>0</v>
      </c>
      <c r="K87" s="35">
        <v>1645946</v>
      </c>
      <c r="L87" s="35">
        <v>48697</v>
      </c>
      <c r="M87" s="35">
        <v>0</v>
      </c>
      <c r="N87" s="43">
        <v>8.7100000000000009</v>
      </c>
      <c r="O87" s="35">
        <f t="shared" si="87"/>
        <v>0</v>
      </c>
      <c r="P87" s="35"/>
      <c r="Q87" s="35"/>
      <c r="R87" s="35"/>
      <c r="S87" s="35"/>
      <c r="T87" s="35"/>
      <c r="U87" s="35"/>
      <c r="V87" s="35">
        <f>O87+P87+Q87+R87+S87+T87+U87</f>
        <v>0</v>
      </c>
      <c r="W87" s="35">
        <f>OON!J87</f>
        <v>0</v>
      </c>
      <c r="X87" s="35">
        <f>OON!P87</f>
        <v>0</v>
      </c>
      <c r="Y87" s="35">
        <f>OON!N87</f>
        <v>0</v>
      </c>
      <c r="Z87" s="35">
        <f>W87+X87+Y87</f>
        <v>0</v>
      </c>
      <c r="AA87" s="35">
        <f>V87+Z87</f>
        <v>0</v>
      </c>
      <c r="AB87" s="35">
        <f>ROUND((V87+W87+X87)*33.8%,0)</f>
        <v>0</v>
      </c>
      <c r="AC87" s="35">
        <f>ROUND(V87*1%,0)</f>
        <v>0</v>
      </c>
      <c r="AD87" s="35"/>
      <c r="AE87" s="38">
        <f>OON!S87</f>
        <v>0</v>
      </c>
      <c r="AF87" s="38"/>
      <c r="AG87" s="38"/>
      <c r="AH87" s="38"/>
      <c r="AI87" s="38"/>
      <c r="AJ87" s="38"/>
      <c r="AK87" s="38">
        <f>AE87+AF87+AG87+AH87+AI87+AJ87</f>
        <v>0</v>
      </c>
      <c r="AL87" s="35">
        <f>AM87+AN87+AO87+AP87+AQ87</f>
        <v>6564306</v>
      </c>
      <c r="AM87" s="35">
        <f>I87+V87</f>
        <v>4869663</v>
      </c>
      <c r="AN87" s="35">
        <f>J87+Z87</f>
        <v>0</v>
      </c>
      <c r="AO87" s="35">
        <f t="shared" si="88"/>
        <v>1645946</v>
      </c>
      <c r="AP87" s="35">
        <f t="shared" si="88"/>
        <v>48697</v>
      </c>
      <c r="AQ87" s="35">
        <f t="shared" si="88"/>
        <v>0</v>
      </c>
      <c r="AR87" s="38">
        <f>N87+AK87</f>
        <v>8.7100000000000009</v>
      </c>
    </row>
    <row r="88" spans="1:44" x14ac:dyDescent="0.25">
      <c r="A88" s="32">
        <v>1429</v>
      </c>
      <c r="B88" s="32">
        <v>600019713</v>
      </c>
      <c r="C88" s="32">
        <f>_xlfn.XLOOKUP(B88,[1]List4!$B$4:$B$60,[1]List4!$C$4:$C$60)</f>
        <v>673731</v>
      </c>
      <c r="D88" s="33" t="s">
        <v>47</v>
      </c>
      <c r="E88" s="37">
        <v>3150</v>
      </c>
      <c r="F88" s="37" t="s">
        <v>62</v>
      </c>
      <c r="G88" s="37" t="s">
        <v>7</v>
      </c>
      <c r="H88" s="35">
        <f t="shared" si="86"/>
        <v>11515840</v>
      </c>
      <c r="I88" s="35">
        <v>8542908</v>
      </c>
      <c r="J88" s="33">
        <v>0</v>
      </c>
      <c r="K88" s="35">
        <v>2887503</v>
      </c>
      <c r="L88" s="35">
        <v>85429</v>
      </c>
      <c r="M88" s="35">
        <v>0</v>
      </c>
      <c r="N88" s="43">
        <v>11.628</v>
      </c>
      <c r="O88" s="35">
        <f t="shared" si="87"/>
        <v>-601003</v>
      </c>
      <c r="P88" s="35"/>
      <c r="Q88" s="35"/>
      <c r="R88" s="35"/>
      <c r="S88" s="35"/>
      <c r="T88" s="35"/>
      <c r="U88" s="35"/>
      <c r="V88" s="35">
        <f>O88+P88+Q88+R88+S88+T88+U88</f>
        <v>-601003</v>
      </c>
      <c r="W88" s="35">
        <f>OON!J88</f>
        <v>0</v>
      </c>
      <c r="X88" s="35">
        <f>OON!P88</f>
        <v>601003</v>
      </c>
      <c r="Y88" s="35">
        <f>OON!N88</f>
        <v>0</v>
      </c>
      <c r="Z88" s="35">
        <f>W88+X88+Y88</f>
        <v>601003</v>
      </c>
      <c r="AA88" s="35">
        <f>V88+Z88</f>
        <v>0</v>
      </c>
      <c r="AB88" s="35">
        <f>ROUND((V88+W88+X88)*33.8%,0)</f>
        <v>0</v>
      </c>
      <c r="AC88" s="35">
        <f>ROUND(V88*1%,0)</f>
        <v>-6010</v>
      </c>
      <c r="AD88" s="35"/>
      <c r="AE88" s="38">
        <f>OON!S88</f>
        <v>-0.86</v>
      </c>
      <c r="AF88" s="38"/>
      <c r="AG88" s="38"/>
      <c r="AH88" s="38"/>
      <c r="AI88" s="38"/>
      <c r="AJ88" s="38"/>
      <c r="AK88" s="38">
        <f>AE88+AF88+AG88+AH88+AI88+AJ88</f>
        <v>-0.86</v>
      </c>
      <c r="AL88" s="35">
        <f>AM88+AN88+AO88+AP88+AQ88</f>
        <v>11509830</v>
      </c>
      <c r="AM88" s="35">
        <f>I88+V88</f>
        <v>7941905</v>
      </c>
      <c r="AN88" s="35">
        <f>J88+Z88</f>
        <v>601003</v>
      </c>
      <c r="AO88" s="35">
        <f t="shared" si="88"/>
        <v>2887503</v>
      </c>
      <c r="AP88" s="35">
        <f t="shared" si="88"/>
        <v>79419</v>
      </c>
      <c r="AQ88" s="35">
        <f t="shared" si="88"/>
        <v>0</v>
      </c>
      <c r="AR88" s="38">
        <f>N88+AK88</f>
        <v>10.768000000000001</v>
      </c>
    </row>
    <row r="89" spans="1:44" x14ac:dyDescent="0.25">
      <c r="A89" s="45"/>
      <c r="B89" s="45"/>
      <c r="C89" s="45"/>
      <c r="D89" s="39" t="s">
        <v>168</v>
      </c>
      <c r="E89" s="48"/>
      <c r="F89" s="48"/>
      <c r="G89" s="48"/>
      <c r="H89" s="46">
        <f t="shared" ref="H89:AR89" si="89">SUM(H84:H88)</f>
        <v>62265887</v>
      </c>
      <c r="I89" s="46">
        <f t="shared" si="89"/>
        <v>46191310</v>
      </c>
      <c r="J89" s="39">
        <f t="shared" si="89"/>
        <v>0</v>
      </c>
      <c r="K89" s="46">
        <f t="shared" si="89"/>
        <v>15612663</v>
      </c>
      <c r="L89" s="46">
        <f t="shared" si="89"/>
        <v>461914</v>
      </c>
      <c r="M89" s="46">
        <f t="shared" si="89"/>
        <v>0</v>
      </c>
      <c r="N89" s="47">
        <f t="shared" si="89"/>
        <v>66.589100000000002</v>
      </c>
      <c r="O89" s="46">
        <f t="shared" si="89"/>
        <v>-625391</v>
      </c>
      <c r="P89" s="46">
        <f t="shared" si="89"/>
        <v>0</v>
      </c>
      <c r="Q89" s="46">
        <f t="shared" si="89"/>
        <v>0</v>
      </c>
      <c r="R89" s="46">
        <f t="shared" si="89"/>
        <v>0</v>
      </c>
      <c r="S89" s="46">
        <f t="shared" si="89"/>
        <v>0</v>
      </c>
      <c r="T89" s="46">
        <f t="shared" si="89"/>
        <v>0</v>
      </c>
      <c r="U89" s="46">
        <f t="shared" si="89"/>
        <v>0</v>
      </c>
      <c r="V89" s="46">
        <f t="shared" si="89"/>
        <v>-625391</v>
      </c>
      <c r="W89" s="46">
        <f t="shared" si="89"/>
        <v>655600</v>
      </c>
      <c r="X89" s="46">
        <f t="shared" si="89"/>
        <v>625391</v>
      </c>
      <c r="Y89" s="46">
        <f t="shared" si="89"/>
        <v>0</v>
      </c>
      <c r="Z89" s="46">
        <f t="shared" si="89"/>
        <v>1280991</v>
      </c>
      <c r="AA89" s="46">
        <f t="shared" si="89"/>
        <v>655600</v>
      </c>
      <c r="AB89" s="46">
        <f t="shared" si="89"/>
        <v>221593</v>
      </c>
      <c r="AC89" s="46">
        <f t="shared" si="89"/>
        <v>-6254</v>
      </c>
      <c r="AD89" s="46">
        <f t="shared" si="89"/>
        <v>0</v>
      </c>
      <c r="AE89" s="51">
        <f t="shared" si="89"/>
        <v>-0.89</v>
      </c>
      <c r="AF89" s="51">
        <f t="shared" si="89"/>
        <v>0</v>
      </c>
      <c r="AG89" s="51">
        <f t="shared" si="89"/>
        <v>0</v>
      </c>
      <c r="AH89" s="51">
        <f t="shared" si="89"/>
        <v>0</v>
      </c>
      <c r="AI89" s="51">
        <f t="shared" si="89"/>
        <v>0</v>
      </c>
      <c r="AJ89" s="51">
        <f t="shared" si="89"/>
        <v>0</v>
      </c>
      <c r="AK89" s="51">
        <f t="shared" si="89"/>
        <v>-0.89</v>
      </c>
      <c r="AL89" s="46">
        <f t="shared" si="89"/>
        <v>63136826</v>
      </c>
      <c r="AM89" s="46">
        <f t="shared" si="89"/>
        <v>45565919</v>
      </c>
      <c r="AN89" s="46">
        <f t="shared" si="89"/>
        <v>1280991</v>
      </c>
      <c r="AO89" s="46">
        <f t="shared" si="89"/>
        <v>15834256</v>
      </c>
      <c r="AP89" s="46">
        <f t="shared" si="89"/>
        <v>455660</v>
      </c>
      <c r="AQ89" s="46">
        <f t="shared" si="89"/>
        <v>0</v>
      </c>
      <c r="AR89" s="51">
        <f t="shared" si="89"/>
        <v>65.699100000000001</v>
      </c>
    </row>
    <row r="90" spans="1:44" x14ac:dyDescent="0.25">
      <c r="A90" s="32">
        <v>1430</v>
      </c>
      <c r="B90" s="32">
        <v>600019802</v>
      </c>
      <c r="C90" s="32">
        <f>_xlfn.XLOOKUP(B90,[1]List4!$B$4:$B$60,[1]List4!$C$4:$C$60)</f>
        <v>581071</v>
      </c>
      <c r="D90" s="33" t="s">
        <v>48</v>
      </c>
      <c r="E90" s="32">
        <v>3122</v>
      </c>
      <c r="F90" s="32" t="s">
        <v>36</v>
      </c>
      <c r="G90" s="32" t="s">
        <v>7</v>
      </c>
      <c r="H90" s="35">
        <f t="shared" ref="H90:H92" si="90">I90+J90+K90+L90+M90</f>
        <v>36709925</v>
      </c>
      <c r="I90" s="35">
        <v>27232882</v>
      </c>
      <c r="J90" s="33">
        <v>0</v>
      </c>
      <c r="K90" s="35">
        <v>9204714</v>
      </c>
      <c r="L90" s="35">
        <v>272329</v>
      </c>
      <c r="M90" s="35">
        <v>0</v>
      </c>
      <c r="N90" s="43">
        <v>36.988500000000002</v>
      </c>
      <c r="O90" s="35">
        <f t="shared" ref="O90:O92" si="91">X90*-1</f>
        <v>-51520</v>
      </c>
      <c r="P90" s="35"/>
      <c r="Q90" s="35"/>
      <c r="R90" s="35"/>
      <c r="S90" s="35"/>
      <c r="T90" s="35"/>
      <c r="U90" s="35"/>
      <c r="V90" s="35">
        <f>O90+P90+Q90+R90+S90+T90+U90</f>
        <v>-51520</v>
      </c>
      <c r="W90" s="35">
        <f>OON!J90</f>
        <v>0</v>
      </c>
      <c r="X90" s="35">
        <f>OON!P90</f>
        <v>51520</v>
      </c>
      <c r="Y90" s="35">
        <f>OON!N90</f>
        <v>0</v>
      </c>
      <c r="Z90" s="35">
        <f>W90+X90+Y90</f>
        <v>51520</v>
      </c>
      <c r="AA90" s="35">
        <f>V90+Z90</f>
        <v>0</v>
      </c>
      <c r="AB90" s="35">
        <f>ROUND((V90+W90+X90)*33.8%,0)</f>
        <v>0</v>
      </c>
      <c r="AC90" s="35">
        <f>ROUND(V90*1%,0)</f>
        <v>-515</v>
      </c>
      <c r="AD90" s="35"/>
      <c r="AE90" s="38">
        <f>OON!S90</f>
        <v>-7.0000000000000007E-2</v>
      </c>
      <c r="AF90" s="38"/>
      <c r="AG90" s="38"/>
      <c r="AH90" s="38"/>
      <c r="AI90" s="38"/>
      <c r="AJ90" s="38"/>
      <c r="AK90" s="38">
        <f>AE90+AF90+AG90+AH90+AI90+AJ90</f>
        <v>-7.0000000000000007E-2</v>
      </c>
      <c r="AL90" s="35">
        <f>AM90+AN90+AO90+AP90+AQ90</f>
        <v>36709410</v>
      </c>
      <c r="AM90" s="35">
        <f>I90+V90</f>
        <v>27181362</v>
      </c>
      <c r="AN90" s="35">
        <f>J90+Z90</f>
        <v>51520</v>
      </c>
      <c r="AO90" s="35">
        <f t="shared" ref="AO90:AQ92" si="92">K90+AB90</f>
        <v>9204714</v>
      </c>
      <c r="AP90" s="35">
        <f t="shared" si="92"/>
        <v>271814</v>
      </c>
      <c r="AQ90" s="35">
        <f t="shared" si="92"/>
        <v>0</v>
      </c>
      <c r="AR90" s="38">
        <f>N90+AK90</f>
        <v>36.918500000000002</v>
      </c>
    </row>
    <row r="91" spans="1:44" x14ac:dyDescent="0.25">
      <c r="A91" s="32">
        <v>1430</v>
      </c>
      <c r="B91" s="32">
        <v>600019802</v>
      </c>
      <c r="C91" s="32">
        <f>_xlfn.XLOOKUP(B91,[1]List4!$B$4:$B$60,[1]List4!$C$4:$C$60)</f>
        <v>581071</v>
      </c>
      <c r="D91" s="33" t="s">
        <v>48</v>
      </c>
      <c r="E91" s="37">
        <v>3122</v>
      </c>
      <c r="F91" s="37" t="s">
        <v>63</v>
      </c>
      <c r="G91" s="37" t="s">
        <v>64</v>
      </c>
      <c r="H91" s="35">
        <f t="shared" si="90"/>
        <v>0</v>
      </c>
      <c r="I91" s="35">
        <v>0</v>
      </c>
      <c r="J91" s="33">
        <v>0</v>
      </c>
      <c r="K91" s="35">
        <v>0</v>
      </c>
      <c r="L91" s="35">
        <v>0</v>
      </c>
      <c r="M91" s="35">
        <v>0</v>
      </c>
      <c r="N91" s="43">
        <v>0</v>
      </c>
      <c r="O91" s="35">
        <f t="shared" si="91"/>
        <v>0</v>
      </c>
      <c r="P91" s="35"/>
      <c r="Q91" s="35"/>
      <c r="R91" s="35"/>
      <c r="S91" s="35"/>
      <c r="T91" s="35"/>
      <c r="U91" s="35"/>
      <c r="V91" s="35">
        <f>O91+P91+Q91+R91+S91+T91+U91</f>
        <v>0</v>
      </c>
      <c r="W91" s="35">
        <f>OON!J91</f>
        <v>0</v>
      </c>
      <c r="X91" s="35">
        <f>OON!P91</f>
        <v>0</v>
      </c>
      <c r="Y91" s="35">
        <f>OON!N91</f>
        <v>0</v>
      </c>
      <c r="Z91" s="35">
        <f>W91+X91+Y91</f>
        <v>0</v>
      </c>
      <c r="AA91" s="35">
        <f>V91+Z91</f>
        <v>0</v>
      </c>
      <c r="AB91" s="35">
        <f>ROUND((V91+W91+X91)*33.8%,0)</f>
        <v>0</v>
      </c>
      <c r="AC91" s="35">
        <f>ROUND(V91*1%,0)</f>
        <v>0</v>
      </c>
      <c r="AD91" s="35"/>
      <c r="AE91" s="38">
        <f>OON!S91</f>
        <v>0</v>
      </c>
      <c r="AF91" s="38"/>
      <c r="AG91" s="38"/>
      <c r="AH91" s="38"/>
      <c r="AI91" s="38"/>
      <c r="AJ91" s="38"/>
      <c r="AK91" s="38">
        <f>AE91+AF91+AG91+AH91+AI91+AJ91</f>
        <v>0</v>
      </c>
      <c r="AL91" s="35">
        <f>AM91+AN91+AO91+AP91+AQ91</f>
        <v>0</v>
      </c>
      <c r="AM91" s="35">
        <f>I91+V91</f>
        <v>0</v>
      </c>
      <c r="AN91" s="35">
        <f>J91+Z91</f>
        <v>0</v>
      </c>
      <c r="AO91" s="35">
        <f t="shared" si="92"/>
        <v>0</v>
      </c>
      <c r="AP91" s="35">
        <f t="shared" si="92"/>
        <v>0</v>
      </c>
      <c r="AQ91" s="35">
        <f t="shared" si="92"/>
        <v>0</v>
      </c>
      <c r="AR91" s="38">
        <f>N91+AK91</f>
        <v>0</v>
      </c>
    </row>
    <row r="92" spans="1:44" x14ac:dyDescent="0.25">
      <c r="A92" s="32">
        <v>1430</v>
      </c>
      <c r="B92" s="32">
        <v>600019802</v>
      </c>
      <c r="C92" s="32">
        <f>_xlfn.XLOOKUP(B92,[1]List4!$B$4:$B$60,[1]List4!$C$4:$C$60)</f>
        <v>581071</v>
      </c>
      <c r="D92" s="33" t="s">
        <v>48</v>
      </c>
      <c r="E92" s="32">
        <v>3147</v>
      </c>
      <c r="F92" s="32" t="s">
        <v>81</v>
      </c>
      <c r="G92" s="34" t="s">
        <v>64</v>
      </c>
      <c r="H92" s="35">
        <f t="shared" si="90"/>
        <v>4245171</v>
      </c>
      <c r="I92" s="35">
        <v>3149237</v>
      </c>
      <c r="J92" s="35">
        <v>0</v>
      </c>
      <c r="K92" s="35">
        <v>1064442</v>
      </c>
      <c r="L92" s="35">
        <v>31492</v>
      </c>
      <c r="M92" s="35">
        <v>0</v>
      </c>
      <c r="N92" s="43">
        <v>5.63</v>
      </c>
      <c r="O92" s="35">
        <f t="shared" si="91"/>
        <v>0</v>
      </c>
      <c r="P92" s="35"/>
      <c r="Q92" s="35"/>
      <c r="R92" s="35"/>
      <c r="S92" s="35"/>
      <c r="T92" s="35"/>
      <c r="U92" s="35"/>
      <c r="V92" s="35">
        <f>O92+P92+Q92+R92+S92+T92+U92</f>
        <v>0</v>
      </c>
      <c r="W92" s="35">
        <f>OON!J92</f>
        <v>0</v>
      </c>
      <c r="X92" s="35">
        <f>OON!P92</f>
        <v>0</v>
      </c>
      <c r="Y92" s="35">
        <f>OON!N92</f>
        <v>0</v>
      </c>
      <c r="Z92" s="35">
        <f>W92+X92+Y92</f>
        <v>0</v>
      </c>
      <c r="AA92" s="35">
        <f>V92+Z92</f>
        <v>0</v>
      </c>
      <c r="AB92" s="35">
        <f>ROUND((V92+W92+X92)*33.8%,0)</f>
        <v>0</v>
      </c>
      <c r="AC92" s="35">
        <f>ROUND(V92*1%,0)</f>
        <v>0</v>
      </c>
      <c r="AD92" s="35"/>
      <c r="AE92" s="38">
        <f>OON!S92</f>
        <v>0</v>
      </c>
      <c r="AF92" s="38"/>
      <c r="AG92" s="38"/>
      <c r="AH92" s="38"/>
      <c r="AI92" s="38"/>
      <c r="AJ92" s="38"/>
      <c r="AK92" s="38">
        <f>AE92+AF92+AG92+AH92+AI92+AJ92</f>
        <v>0</v>
      </c>
      <c r="AL92" s="35">
        <f>AM92+AN92+AO92+AP92+AQ92</f>
        <v>4245171</v>
      </c>
      <c r="AM92" s="35">
        <f>I92+V92</f>
        <v>3149237</v>
      </c>
      <c r="AN92" s="35">
        <f>J92+Z92</f>
        <v>0</v>
      </c>
      <c r="AO92" s="35">
        <f t="shared" si="92"/>
        <v>1064442</v>
      </c>
      <c r="AP92" s="35">
        <f t="shared" si="92"/>
        <v>31492</v>
      </c>
      <c r="AQ92" s="35">
        <f t="shared" si="92"/>
        <v>0</v>
      </c>
      <c r="AR92" s="38">
        <f>N92+AK92</f>
        <v>5.63</v>
      </c>
    </row>
    <row r="93" spans="1:44" x14ac:dyDescent="0.25">
      <c r="A93" s="45"/>
      <c r="B93" s="45"/>
      <c r="C93" s="45"/>
      <c r="D93" s="39" t="s">
        <v>169</v>
      </c>
      <c r="E93" s="45"/>
      <c r="F93" s="45"/>
      <c r="G93" s="49"/>
      <c r="H93" s="46">
        <f t="shared" ref="H93:AR93" si="93">SUM(H90:H92)</f>
        <v>40955096</v>
      </c>
      <c r="I93" s="46">
        <f t="shared" si="93"/>
        <v>30382119</v>
      </c>
      <c r="J93" s="39">
        <f t="shared" si="93"/>
        <v>0</v>
      </c>
      <c r="K93" s="46">
        <f t="shared" si="93"/>
        <v>10269156</v>
      </c>
      <c r="L93" s="46">
        <f t="shared" si="93"/>
        <v>303821</v>
      </c>
      <c r="M93" s="46">
        <f t="shared" si="93"/>
        <v>0</v>
      </c>
      <c r="N93" s="47">
        <f t="shared" si="93"/>
        <v>42.618500000000004</v>
      </c>
      <c r="O93" s="46">
        <f t="shared" si="93"/>
        <v>-51520</v>
      </c>
      <c r="P93" s="46">
        <f t="shared" si="93"/>
        <v>0</v>
      </c>
      <c r="Q93" s="46">
        <f t="shared" si="93"/>
        <v>0</v>
      </c>
      <c r="R93" s="46">
        <f t="shared" si="93"/>
        <v>0</v>
      </c>
      <c r="S93" s="46">
        <f t="shared" si="93"/>
        <v>0</v>
      </c>
      <c r="T93" s="46">
        <f t="shared" si="93"/>
        <v>0</v>
      </c>
      <c r="U93" s="46">
        <f t="shared" si="93"/>
        <v>0</v>
      </c>
      <c r="V93" s="46">
        <f t="shared" si="93"/>
        <v>-51520</v>
      </c>
      <c r="W93" s="46">
        <f t="shared" si="93"/>
        <v>0</v>
      </c>
      <c r="X93" s="46">
        <f t="shared" si="93"/>
        <v>51520</v>
      </c>
      <c r="Y93" s="46">
        <f t="shared" si="93"/>
        <v>0</v>
      </c>
      <c r="Z93" s="46">
        <f t="shared" si="93"/>
        <v>51520</v>
      </c>
      <c r="AA93" s="46">
        <f t="shared" si="93"/>
        <v>0</v>
      </c>
      <c r="AB93" s="46">
        <f t="shared" si="93"/>
        <v>0</v>
      </c>
      <c r="AC93" s="46">
        <f t="shared" si="93"/>
        <v>-515</v>
      </c>
      <c r="AD93" s="46">
        <f t="shared" si="93"/>
        <v>0</v>
      </c>
      <c r="AE93" s="51">
        <f t="shared" si="93"/>
        <v>-7.0000000000000007E-2</v>
      </c>
      <c r="AF93" s="51">
        <f t="shared" si="93"/>
        <v>0</v>
      </c>
      <c r="AG93" s="51">
        <f t="shared" si="93"/>
        <v>0</v>
      </c>
      <c r="AH93" s="51">
        <f t="shared" si="93"/>
        <v>0</v>
      </c>
      <c r="AI93" s="51">
        <f t="shared" si="93"/>
        <v>0</v>
      </c>
      <c r="AJ93" s="51">
        <f t="shared" si="93"/>
        <v>0</v>
      </c>
      <c r="AK93" s="51">
        <f t="shared" si="93"/>
        <v>-7.0000000000000007E-2</v>
      </c>
      <c r="AL93" s="46">
        <f t="shared" si="93"/>
        <v>40954581</v>
      </c>
      <c r="AM93" s="46">
        <f t="shared" si="93"/>
        <v>30330599</v>
      </c>
      <c r="AN93" s="46">
        <f t="shared" si="93"/>
        <v>51520</v>
      </c>
      <c r="AO93" s="46">
        <f t="shared" si="93"/>
        <v>10269156</v>
      </c>
      <c r="AP93" s="46">
        <f t="shared" si="93"/>
        <v>303306</v>
      </c>
      <c r="AQ93" s="46">
        <f t="shared" si="93"/>
        <v>0</v>
      </c>
      <c r="AR93" s="51">
        <f t="shared" si="93"/>
        <v>42.548500000000004</v>
      </c>
    </row>
    <row r="94" spans="1:44" x14ac:dyDescent="0.25">
      <c r="A94" s="32">
        <v>1432</v>
      </c>
      <c r="B94" s="32">
        <v>600170594</v>
      </c>
      <c r="C94" s="32">
        <f>_xlfn.XLOOKUP(B94,[1]List4!$B$4:$B$60,[1]List4!$C$4:$C$60)</f>
        <v>671274</v>
      </c>
      <c r="D94" s="33" t="s">
        <v>5</v>
      </c>
      <c r="E94" s="32">
        <v>3111</v>
      </c>
      <c r="F94" s="32" t="s">
        <v>6</v>
      </c>
      <c r="G94" s="34" t="s">
        <v>7</v>
      </c>
      <c r="H94" s="35">
        <f t="shared" ref="H94:H96" si="94">I94+J94+K94+L94+M94</f>
        <v>1647889</v>
      </c>
      <c r="I94" s="35">
        <v>1222469</v>
      </c>
      <c r="J94" s="33">
        <v>0</v>
      </c>
      <c r="K94" s="35">
        <v>413195</v>
      </c>
      <c r="L94" s="35">
        <v>12225</v>
      </c>
      <c r="M94" s="35">
        <v>0</v>
      </c>
      <c r="N94" s="43">
        <v>2.1551999999999998</v>
      </c>
      <c r="O94" s="35">
        <f t="shared" ref="O94:O96" si="95">X94*-1</f>
        <v>0</v>
      </c>
      <c r="P94" s="35"/>
      <c r="Q94" s="35"/>
      <c r="R94" s="35"/>
      <c r="S94" s="35"/>
      <c r="T94" s="35"/>
      <c r="U94" s="35"/>
      <c r="V94" s="35">
        <f>O94+P94+Q94+R94+S94+T94+U94</f>
        <v>0</v>
      </c>
      <c r="W94" s="35">
        <f>OON!J94</f>
        <v>0</v>
      </c>
      <c r="X94" s="35">
        <f>OON!P94</f>
        <v>0</v>
      </c>
      <c r="Y94" s="35">
        <f>OON!N94</f>
        <v>0</v>
      </c>
      <c r="Z94" s="35">
        <f>W94+X94+Y94</f>
        <v>0</v>
      </c>
      <c r="AA94" s="35">
        <f>V94+Z94</f>
        <v>0</v>
      </c>
      <c r="AB94" s="35">
        <f>ROUND((V94+W94+X94)*33.8%,0)</f>
        <v>0</v>
      </c>
      <c r="AC94" s="35">
        <f>ROUND(V94*1%,0)</f>
        <v>0</v>
      </c>
      <c r="AD94" s="35"/>
      <c r="AE94" s="38">
        <f>OON!S94</f>
        <v>0</v>
      </c>
      <c r="AF94" s="38"/>
      <c r="AG94" s="38"/>
      <c r="AH94" s="38"/>
      <c r="AI94" s="38"/>
      <c r="AJ94" s="38"/>
      <c r="AK94" s="38">
        <f>AE94+AF94+AG94+AH94+AI94+AJ94</f>
        <v>0</v>
      </c>
      <c r="AL94" s="35">
        <f>AM94+AN94+AO94+AP94+AQ94</f>
        <v>1647889</v>
      </c>
      <c r="AM94" s="35">
        <f>I94+V94</f>
        <v>1222469</v>
      </c>
      <c r="AN94" s="35">
        <f>J94+Z94</f>
        <v>0</v>
      </c>
      <c r="AO94" s="35">
        <f t="shared" ref="AO94:AQ96" si="96">K94+AB94</f>
        <v>413195</v>
      </c>
      <c r="AP94" s="35">
        <f t="shared" si="96"/>
        <v>12225</v>
      </c>
      <c r="AQ94" s="35">
        <f t="shared" si="96"/>
        <v>0</v>
      </c>
      <c r="AR94" s="38">
        <f>N94+AK94</f>
        <v>2.1551999999999998</v>
      </c>
    </row>
    <row r="95" spans="1:44" x14ac:dyDescent="0.25">
      <c r="A95" s="32">
        <v>1432</v>
      </c>
      <c r="B95" s="32">
        <v>600170594</v>
      </c>
      <c r="C95" s="32">
        <f>_xlfn.XLOOKUP(B95,[1]List4!$B$4:$B$60,[1]List4!$C$4:$C$60)</f>
        <v>671274</v>
      </c>
      <c r="D95" s="33" t="s">
        <v>5</v>
      </c>
      <c r="E95" s="32">
        <v>3123</v>
      </c>
      <c r="F95" s="32" t="s">
        <v>36</v>
      </c>
      <c r="G95" s="32" t="s">
        <v>7</v>
      </c>
      <c r="H95" s="35">
        <f t="shared" si="94"/>
        <v>64050809</v>
      </c>
      <c r="I95" s="35">
        <v>45156238</v>
      </c>
      <c r="J95" s="33">
        <v>0</v>
      </c>
      <c r="K95" s="35">
        <v>15262808</v>
      </c>
      <c r="L95" s="35">
        <v>451562</v>
      </c>
      <c r="M95" s="35">
        <v>3180201</v>
      </c>
      <c r="N95" s="43">
        <v>62.951999999999998</v>
      </c>
      <c r="O95" s="35">
        <f t="shared" si="95"/>
        <v>0</v>
      </c>
      <c r="P95" s="35"/>
      <c r="Q95" s="35"/>
      <c r="R95" s="35"/>
      <c r="S95" s="35"/>
      <c r="T95" s="35"/>
      <c r="U95" s="35"/>
      <c r="V95" s="35">
        <f>O95+P95+Q95+R95+S95+T95+U95</f>
        <v>0</v>
      </c>
      <c r="W95" s="35">
        <f>OON!J95</f>
        <v>0</v>
      </c>
      <c r="X95" s="35">
        <f>OON!P95</f>
        <v>0</v>
      </c>
      <c r="Y95" s="35">
        <f>OON!N95</f>
        <v>0</v>
      </c>
      <c r="Z95" s="35">
        <f>W95+X95+Y95</f>
        <v>0</v>
      </c>
      <c r="AA95" s="35">
        <f>V95+Z95</f>
        <v>0</v>
      </c>
      <c r="AB95" s="35">
        <f>ROUND((V95+W95+X95)*33.8%,0)</f>
        <v>0</v>
      </c>
      <c r="AC95" s="35">
        <f>ROUND(V95*1%,0)</f>
        <v>0</v>
      </c>
      <c r="AD95" s="35"/>
      <c r="AE95" s="38">
        <f>OON!S95</f>
        <v>0</v>
      </c>
      <c r="AF95" s="38"/>
      <c r="AG95" s="38"/>
      <c r="AH95" s="38"/>
      <c r="AI95" s="38"/>
      <c r="AJ95" s="38"/>
      <c r="AK95" s="38">
        <f>AE95+AF95+AG95+AH95+AI95+AJ95</f>
        <v>0</v>
      </c>
      <c r="AL95" s="35">
        <f>AM95+AN95+AO95+AP95+AQ95</f>
        <v>64050809</v>
      </c>
      <c r="AM95" s="35">
        <f>I95+V95</f>
        <v>45156238</v>
      </c>
      <c r="AN95" s="35">
        <f>J95+Z95</f>
        <v>0</v>
      </c>
      <c r="AO95" s="35">
        <f t="shared" si="96"/>
        <v>15262808</v>
      </c>
      <c r="AP95" s="35">
        <f t="shared" si="96"/>
        <v>451562</v>
      </c>
      <c r="AQ95" s="35">
        <f t="shared" si="96"/>
        <v>3180201</v>
      </c>
      <c r="AR95" s="38">
        <f>N95+AK95</f>
        <v>62.951999999999998</v>
      </c>
    </row>
    <row r="96" spans="1:44" x14ac:dyDescent="0.25">
      <c r="A96" s="32">
        <v>1432</v>
      </c>
      <c r="B96" s="32">
        <v>600170594</v>
      </c>
      <c r="C96" s="32">
        <f>_xlfn.XLOOKUP(B96,[1]List4!$B$4:$B$60,[1]List4!$C$4:$C$60)</f>
        <v>671274</v>
      </c>
      <c r="D96" s="33" t="s">
        <v>5</v>
      </c>
      <c r="E96" s="37">
        <v>3123</v>
      </c>
      <c r="F96" s="37" t="s">
        <v>63</v>
      </c>
      <c r="G96" s="37" t="s">
        <v>64</v>
      </c>
      <c r="H96" s="35">
        <f t="shared" si="94"/>
        <v>0</v>
      </c>
      <c r="I96" s="35">
        <v>0</v>
      </c>
      <c r="J96" s="33">
        <v>0</v>
      </c>
      <c r="K96" s="35">
        <v>0</v>
      </c>
      <c r="L96" s="35">
        <v>0</v>
      </c>
      <c r="M96" s="35">
        <v>0</v>
      </c>
      <c r="N96" s="43">
        <v>0</v>
      </c>
      <c r="O96" s="35">
        <f t="shared" si="95"/>
        <v>0</v>
      </c>
      <c r="P96" s="35"/>
      <c r="Q96" s="35"/>
      <c r="R96" s="35"/>
      <c r="S96" s="35"/>
      <c r="T96" s="35"/>
      <c r="U96" s="35"/>
      <c r="V96" s="35">
        <f>O96+P96+Q96+R96+S96+T96+U96</f>
        <v>0</v>
      </c>
      <c r="W96" s="35">
        <f>OON!J96</f>
        <v>0</v>
      </c>
      <c r="X96" s="35">
        <f>OON!P96</f>
        <v>0</v>
      </c>
      <c r="Y96" s="35">
        <f>OON!N96</f>
        <v>0</v>
      </c>
      <c r="Z96" s="35">
        <f>W96+X96+Y96</f>
        <v>0</v>
      </c>
      <c r="AA96" s="35">
        <f>V96+Z96</f>
        <v>0</v>
      </c>
      <c r="AB96" s="35">
        <f>ROUND((V96+W96+X96)*33.8%,0)</f>
        <v>0</v>
      </c>
      <c r="AC96" s="35">
        <f>ROUND(V96*1%,0)</f>
        <v>0</v>
      </c>
      <c r="AD96" s="35"/>
      <c r="AE96" s="38">
        <f>OON!S96</f>
        <v>0</v>
      </c>
      <c r="AF96" s="38"/>
      <c r="AG96" s="38"/>
      <c r="AH96" s="38"/>
      <c r="AI96" s="38"/>
      <c r="AJ96" s="38"/>
      <c r="AK96" s="38">
        <f>AE96+AF96+AG96+AH96+AI96+AJ96</f>
        <v>0</v>
      </c>
      <c r="AL96" s="35">
        <f>AM96+AN96+AO96+AP96+AQ96</f>
        <v>0</v>
      </c>
      <c r="AM96" s="35">
        <f>I96+V96</f>
        <v>0</v>
      </c>
      <c r="AN96" s="35">
        <f>J96+Z96</f>
        <v>0</v>
      </c>
      <c r="AO96" s="35">
        <f t="shared" si="96"/>
        <v>0</v>
      </c>
      <c r="AP96" s="35">
        <f t="shared" si="96"/>
        <v>0</v>
      </c>
      <c r="AQ96" s="35">
        <f t="shared" si="96"/>
        <v>0</v>
      </c>
      <c r="AR96" s="38">
        <f>N96+AK96</f>
        <v>0</v>
      </c>
    </row>
    <row r="97" spans="1:44" x14ac:dyDescent="0.25">
      <c r="A97" s="45"/>
      <c r="B97" s="45"/>
      <c r="C97" s="45"/>
      <c r="D97" s="39" t="s">
        <v>170</v>
      </c>
      <c r="E97" s="48"/>
      <c r="F97" s="48"/>
      <c r="G97" s="48"/>
      <c r="H97" s="46">
        <f t="shared" ref="H97:AR97" si="97">SUM(H94:H96)</f>
        <v>65698698</v>
      </c>
      <c r="I97" s="46">
        <f t="shared" si="97"/>
        <v>46378707</v>
      </c>
      <c r="J97" s="39">
        <f t="shared" si="97"/>
        <v>0</v>
      </c>
      <c r="K97" s="46">
        <f t="shared" si="97"/>
        <v>15676003</v>
      </c>
      <c r="L97" s="46">
        <f t="shared" si="97"/>
        <v>463787</v>
      </c>
      <c r="M97" s="46">
        <f t="shared" si="97"/>
        <v>3180201</v>
      </c>
      <c r="N97" s="47">
        <f t="shared" si="97"/>
        <v>65.107199999999992</v>
      </c>
      <c r="O97" s="46">
        <f t="shared" si="97"/>
        <v>0</v>
      </c>
      <c r="P97" s="46">
        <f t="shared" si="97"/>
        <v>0</v>
      </c>
      <c r="Q97" s="46">
        <f t="shared" si="97"/>
        <v>0</v>
      </c>
      <c r="R97" s="46">
        <f t="shared" si="97"/>
        <v>0</v>
      </c>
      <c r="S97" s="46">
        <f t="shared" si="97"/>
        <v>0</v>
      </c>
      <c r="T97" s="46">
        <f t="shared" si="97"/>
        <v>0</v>
      </c>
      <c r="U97" s="46">
        <f t="shared" si="97"/>
        <v>0</v>
      </c>
      <c r="V97" s="46">
        <f t="shared" si="97"/>
        <v>0</v>
      </c>
      <c r="W97" s="46">
        <f t="shared" si="97"/>
        <v>0</v>
      </c>
      <c r="X97" s="46">
        <f t="shared" si="97"/>
        <v>0</v>
      </c>
      <c r="Y97" s="46">
        <f t="shared" si="97"/>
        <v>0</v>
      </c>
      <c r="Z97" s="46">
        <f t="shared" si="97"/>
        <v>0</v>
      </c>
      <c r="AA97" s="46">
        <f t="shared" si="97"/>
        <v>0</v>
      </c>
      <c r="AB97" s="46">
        <f t="shared" si="97"/>
        <v>0</v>
      </c>
      <c r="AC97" s="46">
        <f t="shared" si="97"/>
        <v>0</v>
      </c>
      <c r="AD97" s="46">
        <f t="shared" si="97"/>
        <v>0</v>
      </c>
      <c r="AE97" s="51">
        <f t="shared" si="97"/>
        <v>0</v>
      </c>
      <c r="AF97" s="51">
        <f t="shared" si="97"/>
        <v>0</v>
      </c>
      <c r="AG97" s="51">
        <f t="shared" si="97"/>
        <v>0</v>
      </c>
      <c r="AH97" s="51">
        <f t="shared" si="97"/>
        <v>0</v>
      </c>
      <c r="AI97" s="51">
        <f t="shared" si="97"/>
        <v>0</v>
      </c>
      <c r="AJ97" s="51">
        <f t="shared" si="97"/>
        <v>0</v>
      </c>
      <c r="AK97" s="51">
        <f t="shared" si="97"/>
        <v>0</v>
      </c>
      <c r="AL97" s="46">
        <f t="shared" si="97"/>
        <v>65698698</v>
      </c>
      <c r="AM97" s="46">
        <f t="shared" si="97"/>
        <v>46378707</v>
      </c>
      <c r="AN97" s="46">
        <f t="shared" si="97"/>
        <v>0</v>
      </c>
      <c r="AO97" s="46">
        <f t="shared" si="97"/>
        <v>15676003</v>
      </c>
      <c r="AP97" s="46">
        <f t="shared" si="97"/>
        <v>463787</v>
      </c>
      <c r="AQ97" s="46">
        <f t="shared" si="97"/>
        <v>3180201</v>
      </c>
      <c r="AR97" s="51">
        <f t="shared" si="97"/>
        <v>65.107199999999992</v>
      </c>
    </row>
    <row r="98" spans="1:44" x14ac:dyDescent="0.25">
      <c r="A98" s="32">
        <v>1433</v>
      </c>
      <c r="B98" s="32">
        <v>600170608</v>
      </c>
      <c r="C98" s="32">
        <f>_xlfn.XLOOKUP(B98,[1]List4!$B$4:$B$60,[1]List4!$C$4:$C$60)</f>
        <v>526517</v>
      </c>
      <c r="D98" s="33" t="s">
        <v>49</v>
      </c>
      <c r="E98" s="32">
        <v>3122</v>
      </c>
      <c r="F98" s="32" t="s">
        <v>36</v>
      </c>
      <c r="G98" s="32" t="s">
        <v>7</v>
      </c>
      <c r="H98" s="35">
        <f t="shared" ref="H98:H99" si="98">I98+J98+K98+L98+M98</f>
        <v>86406089</v>
      </c>
      <c r="I98" s="35">
        <v>62738804</v>
      </c>
      <c r="J98" s="33">
        <v>0</v>
      </c>
      <c r="K98" s="35">
        <v>21205716</v>
      </c>
      <c r="L98" s="35">
        <v>627388</v>
      </c>
      <c r="M98" s="35">
        <v>1834181</v>
      </c>
      <c r="N98" s="43">
        <v>89.495099999999994</v>
      </c>
      <c r="O98" s="35">
        <f t="shared" ref="O98:O99" si="99">X98*-1</f>
        <v>0</v>
      </c>
      <c r="P98" s="35"/>
      <c r="Q98" s="35"/>
      <c r="R98" s="35"/>
      <c r="S98" s="35">
        <v>37250</v>
      </c>
      <c r="T98" s="35"/>
      <c r="U98" s="35"/>
      <c r="V98" s="35">
        <f>O98+P98+Q98+R98+S98+T98+U98</f>
        <v>37250</v>
      </c>
      <c r="W98" s="35">
        <f>OON!J98</f>
        <v>551300</v>
      </c>
      <c r="X98" s="35">
        <f>OON!P98</f>
        <v>0</v>
      </c>
      <c r="Y98" s="35">
        <f>OON!N98</f>
        <v>0</v>
      </c>
      <c r="Z98" s="35">
        <f>W98+X98+Y98</f>
        <v>551300</v>
      </c>
      <c r="AA98" s="35">
        <f>V98+Z98</f>
        <v>588550</v>
      </c>
      <c r="AB98" s="35">
        <f>ROUND((V98+W98+X98)*33.8%,0)</f>
        <v>198930</v>
      </c>
      <c r="AC98" s="35">
        <f>ROUND(V98*1%,0)</f>
        <v>373</v>
      </c>
      <c r="AD98" s="35"/>
      <c r="AE98" s="38">
        <f>OON!S98</f>
        <v>0</v>
      </c>
      <c r="AF98" s="38"/>
      <c r="AG98" s="38"/>
      <c r="AH98" s="38">
        <v>7.0000000000000007E-2</v>
      </c>
      <c r="AI98" s="38"/>
      <c r="AJ98" s="38"/>
      <c r="AK98" s="38">
        <f>AE98+AF98+AG98+AH98+AI98+AJ98</f>
        <v>7.0000000000000007E-2</v>
      </c>
      <c r="AL98" s="35">
        <f>AM98+AN98+AO98+AP98+AQ98</f>
        <v>87193942</v>
      </c>
      <c r="AM98" s="35">
        <f>I98+V98</f>
        <v>62776054</v>
      </c>
      <c r="AN98" s="35">
        <f>J98+Z98</f>
        <v>551300</v>
      </c>
      <c r="AO98" s="35">
        <f t="shared" ref="AO98:AQ99" si="100">K98+AB98</f>
        <v>21404646</v>
      </c>
      <c r="AP98" s="35">
        <f t="shared" si="100"/>
        <v>627761</v>
      </c>
      <c r="AQ98" s="35">
        <f t="shared" si="100"/>
        <v>1834181</v>
      </c>
      <c r="AR98" s="38">
        <f>N98+AK98</f>
        <v>89.565099999999987</v>
      </c>
    </row>
    <row r="99" spans="1:44" x14ac:dyDescent="0.25">
      <c r="A99" s="32">
        <v>1433</v>
      </c>
      <c r="B99" s="32">
        <v>600170608</v>
      </c>
      <c r="C99" s="32">
        <f>_xlfn.XLOOKUP(B99,[1]List4!$B$4:$B$60,[1]List4!$C$4:$C$60)</f>
        <v>526517</v>
      </c>
      <c r="D99" s="33" t="s">
        <v>49</v>
      </c>
      <c r="E99" s="37">
        <v>3122</v>
      </c>
      <c r="F99" s="37" t="s">
        <v>63</v>
      </c>
      <c r="G99" s="37" t="s">
        <v>64</v>
      </c>
      <c r="H99" s="35">
        <f t="shared" si="98"/>
        <v>0</v>
      </c>
      <c r="I99" s="35">
        <v>0</v>
      </c>
      <c r="J99" s="33">
        <v>0</v>
      </c>
      <c r="K99" s="35">
        <v>0</v>
      </c>
      <c r="L99" s="35">
        <v>0</v>
      </c>
      <c r="M99" s="35">
        <v>0</v>
      </c>
      <c r="N99" s="43">
        <v>0</v>
      </c>
      <c r="O99" s="35">
        <f t="shared" si="99"/>
        <v>0</v>
      </c>
      <c r="P99" s="35"/>
      <c r="Q99" s="35"/>
      <c r="R99" s="35"/>
      <c r="S99" s="35"/>
      <c r="T99" s="35"/>
      <c r="U99" s="35"/>
      <c r="V99" s="35">
        <f>O99+P99+Q99+R99+S99+T99+U99</f>
        <v>0</v>
      </c>
      <c r="W99" s="35">
        <f>OON!J99</f>
        <v>0</v>
      </c>
      <c r="X99" s="35">
        <f>OON!P99</f>
        <v>0</v>
      </c>
      <c r="Y99" s="35">
        <f>OON!N99</f>
        <v>0</v>
      </c>
      <c r="Z99" s="35">
        <f>W99+X99+Y99</f>
        <v>0</v>
      </c>
      <c r="AA99" s="35">
        <f>V99+Z99</f>
        <v>0</v>
      </c>
      <c r="AB99" s="35">
        <f>ROUND((V99+W99+X99)*33.8%,0)</f>
        <v>0</v>
      </c>
      <c r="AC99" s="35">
        <f>ROUND(V99*1%,0)</f>
        <v>0</v>
      </c>
      <c r="AD99" s="35"/>
      <c r="AE99" s="38">
        <f>OON!S99</f>
        <v>0</v>
      </c>
      <c r="AF99" s="38"/>
      <c r="AG99" s="38"/>
      <c r="AH99" s="38"/>
      <c r="AI99" s="38"/>
      <c r="AJ99" s="38"/>
      <c r="AK99" s="38">
        <f>AE99+AF99+AG99+AH99+AI99+AJ99</f>
        <v>0</v>
      </c>
      <c r="AL99" s="35">
        <f>AM99+AN99+AO99+AP99+AQ99</f>
        <v>0</v>
      </c>
      <c r="AM99" s="35">
        <f>I99+V99</f>
        <v>0</v>
      </c>
      <c r="AN99" s="35">
        <f>J99+Z99</f>
        <v>0</v>
      </c>
      <c r="AO99" s="35">
        <f t="shared" si="100"/>
        <v>0</v>
      </c>
      <c r="AP99" s="35">
        <f t="shared" si="100"/>
        <v>0</v>
      </c>
      <c r="AQ99" s="35">
        <f t="shared" si="100"/>
        <v>0</v>
      </c>
      <c r="AR99" s="38">
        <f>N99+AK99</f>
        <v>0</v>
      </c>
    </row>
    <row r="100" spans="1:44" x14ac:dyDescent="0.25">
      <c r="A100" s="45"/>
      <c r="B100" s="45"/>
      <c r="C100" s="45"/>
      <c r="D100" s="39" t="s">
        <v>171</v>
      </c>
      <c r="E100" s="48"/>
      <c r="F100" s="48"/>
      <c r="G100" s="48"/>
      <c r="H100" s="46">
        <f t="shared" ref="H100:AR100" si="101">SUM(H98:H99)</f>
        <v>86406089</v>
      </c>
      <c r="I100" s="46">
        <f t="shared" si="101"/>
        <v>62738804</v>
      </c>
      <c r="J100" s="39">
        <f t="shared" si="101"/>
        <v>0</v>
      </c>
      <c r="K100" s="46">
        <f t="shared" si="101"/>
        <v>21205716</v>
      </c>
      <c r="L100" s="46">
        <f t="shared" si="101"/>
        <v>627388</v>
      </c>
      <c r="M100" s="46">
        <f t="shared" si="101"/>
        <v>1834181</v>
      </c>
      <c r="N100" s="47">
        <f t="shared" si="101"/>
        <v>89.495099999999994</v>
      </c>
      <c r="O100" s="46">
        <f t="shared" si="101"/>
        <v>0</v>
      </c>
      <c r="P100" s="46">
        <f t="shared" si="101"/>
        <v>0</v>
      </c>
      <c r="Q100" s="46">
        <f t="shared" si="101"/>
        <v>0</v>
      </c>
      <c r="R100" s="46">
        <f t="shared" si="101"/>
        <v>0</v>
      </c>
      <c r="S100" s="46">
        <f t="shared" si="101"/>
        <v>37250</v>
      </c>
      <c r="T100" s="46">
        <f t="shared" si="101"/>
        <v>0</v>
      </c>
      <c r="U100" s="46">
        <f t="shared" si="101"/>
        <v>0</v>
      </c>
      <c r="V100" s="46">
        <f t="shared" si="101"/>
        <v>37250</v>
      </c>
      <c r="W100" s="46">
        <f t="shared" si="101"/>
        <v>551300</v>
      </c>
      <c r="X100" s="46">
        <f t="shared" si="101"/>
        <v>0</v>
      </c>
      <c r="Y100" s="46">
        <f t="shared" si="101"/>
        <v>0</v>
      </c>
      <c r="Z100" s="46">
        <f t="shared" si="101"/>
        <v>551300</v>
      </c>
      <c r="AA100" s="46">
        <f t="shared" si="101"/>
        <v>588550</v>
      </c>
      <c r="AB100" s="46">
        <f t="shared" si="101"/>
        <v>198930</v>
      </c>
      <c r="AC100" s="46">
        <f t="shared" si="101"/>
        <v>373</v>
      </c>
      <c r="AD100" s="46">
        <f t="shared" si="101"/>
        <v>0</v>
      </c>
      <c r="AE100" s="51">
        <f t="shared" si="101"/>
        <v>0</v>
      </c>
      <c r="AF100" s="51">
        <f t="shared" si="101"/>
        <v>0</v>
      </c>
      <c r="AG100" s="51">
        <f t="shared" si="101"/>
        <v>0</v>
      </c>
      <c r="AH100" s="51">
        <f t="shared" si="101"/>
        <v>7.0000000000000007E-2</v>
      </c>
      <c r="AI100" s="51">
        <f t="shared" si="101"/>
        <v>0</v>
      </c>
      <c r="AJ100" s="51">
        <f t="shared" si="101"/>
        <v>0</v>
      </c>
      <c r="AK100" s="51">
        <f t="shared" si="101"/>
        <v>7.0000000000000007E-2</v>
      </c>
      <c r="AL100" s="46">
        <f t="shared" si="101"/>
        <v>87193942</v>
      </c>
      <c r="AM100" s="46">
        <f t="shared" si="101"/>
        <v>62776054</v>
      </c>
      <c r="AN100" s="46">
        <f t="shared" si="101"/>
        <v>551300</v>
      </c>
      <c r="AO100" s="46">
        <f t="shared" si="101"/>
        <v>21404646</v>
      </c>
      <c r="AP100" s="46">
        <f t="shared" si="101"/>
        <v>627761</v>
      </c>
      <c r="AQ100" s="46">
        <f t="shared" si="101"/>
        <v>1834181</v>
      </c>
      <c r="AR100" s="51">
        <f t="shared" si="101"/>
        <v>89.565099999999987</v>
      </c>
    </row>
    <row r="101" spans="1:44" x14ac:dyDescent="0.25">
      <c r="A101" s="32">
        <v>1434</v>
      </c>
      <c r="B101" s="32">
        <v>600170896</v>
      </c>
      <c r="C101" s="32">
        <f>_xlfn.XLOOKUP(B101,[1]List4!$B$4:$B$60,[1]List4!$C$4:$C$60)</f>
        <v>528714</v>
      </c>
      <c r="D101" s="33" t="s">
        <v>50</v>
      </c>
      <c r="E101" s="32">
        <v>3123</v>
      </c>
      <c r="F101" s="32" t="s">
        <v>36</v>
      </c>
      <c r="G101" s="32" t="s">
        <v>7</v>
      </c>
      <c r="H101" s="35">
        <f t="shared" ref="H101:H103" si="102">I101+J101+K101+L101+M101</f>
        <v>42466131</v>
      </c>
      <c r="I101" s="35">
        <v>30498148</v>
      </c>
      <c r="J101" s="33">
        <v>0</v>
      </c>
      <c r="K101" s="35">
        <v>10308374</v>
      </c>
      <c r="L101" s="35">
        <v>304981</v>
      </c>
      <c r="M101" s="35">
        <v>1354628</v>
      </c>
      <c r="N101" s="43">
        <v>45.230899999999998</v>
      </c>
      <c r="O101" s="35">
        <f t="shared" ref="O101:O103" si="103">X101*-1</f>
        <v>0</v>
      </c>
      <c r="P101" s="35"/>
      <c r="Q101" s="35"/>
      <c r="R101" s="35"/>
      <c r="S101" s="35"/>
      <c r="T101" s="35"/>
      <c r="U101" s="35"/>
      <c r="V101" s="35">
        <f>O101+P101+Q101+R101+S101+T101+U101</f>
        <v>0</v>
      </c>
      <c r="W101" s="35">
        <f>OON!J101</f>
        <v>834400</v>
      </c>
      <c r="X101" s="35">
        <f>OON!P101</f>
        <v>0</v>
      </c>
      <c r="Y101" s="35">
        <f>OON!N101</f>
        <v>0</v>
      </c>
      <c r="Z101" s="35">
        <f>W101+X101+Y101</f>
        <v>834400</v>
      </c>
      <c r="AA101" s="35">
        <f>V101+Z101</f>
        <v>834400</v>
      </c>
      <c r="AB101" s="35">
        <f>ROUND((V101+W101+X101)*33.8%,0)</f>
        <v>282027</v>
      </c>
      <c r="AC101" s="35">
        <f>ROUND(V101*1%,0)</f>
        <v>0</v>
      </c>
      <c r="AD101" s="35"/>
      <c r="AE101" s="38">
        <f>OON!S101</f>
        <v>0</v>
      </c>
      <c r="AF101" s="38"/>
      <c r="AG101" s="38"/>
      <c r="AH101" s="38"/>
      <c r="AI101" s="38"/>
      <c r="AJ101" s="38"/>
      <c r="AK101" s="38">
        <f>AE101+AF101+AG101+AH101+AI101+AJ101</f>
        <v>0</v>
      </c>
      <c r="AL101" s="35">
        <f>AM101+AN101+AO101+AP101+AQ101</f>
        <v>43582558</v>
      </c>
      <c r="AM101" s="35">
        <f>I101+V101</f>
        <v>30498148</v>
      </c>
      <c r="AN101" s="35">
        <f>J101+Z101</f>
        <v>834400</v>
      </c>
      <c r="AO101" s="35">
        <f t="shared" ref="AO101:AQ103" si="104">K101+AB101</f>
        <v>10590401</v>
      </c>
      <c r="AP101" s="35">
        <f t="shared" si="104"/>
        <v>304981</v>
      </c>
      <c r="AQ101" s="35">
        <f t="shared" si="104"/>
        <v>1354628</v>
      </c>
      <c r="AR101" s="38">
        <f>N101+AK101</f>
        <v>45.230899999999998</v>
      </c>
    </row>
    <row r="102" spans="1:44" x14ac:dyDescent="0.25">
      <c r="A102" s="32">
        <v>1434</v>
      </c>
      <c r="B102" s="32">
        <v>600170896</v>
      </c>
      <c r="C102" s="32">
        <f>_xlfn.XLOOKUP(B102,[1]List4!$B$4:$B$60,[1]List4!$C$4:$C$60)</f>
        <v>528714</v>
      </c>
      <c r="D102" s="33" t="s">
        <v>50</v>
      </c>
      <c r="E102" s="37">
        <v>3123</v>
      </c>
      <c r="F102" s="37" t="s">
        <v>63</v>
      </c>
      <c r="G102" s="37" t="s">
        <v>64</v>
      </c>
      <c r="H102" s="35">
        <f t="shared" si="102"/>
        <v>0</v>
      </c>
      <c r="I102" s="35">
        <v>0</v>
      </c>
      <c r="J102" s="33">
        <v>0</v>
      </c>
      <c r="K102" s="35">
        <v>0</v>
      </c>
      <c r="L102" s="35">
        <v>0</v>
      </c>
      <c r="M102" s="35">
        <v>0</v>
      </c>
      <c r="N102" s="43">
        <v>0</v>
      </c>
      <c r="O102" s="35">
        <f t="shared" si="103"/>
        <v>0</v>
      </c>
      <c r="P102" s="35"/>
      <c r="Q102" s="35"/>
      <c r="R102" s="35"/>
      <c r="S102" s="35"/>
      <c r="T102" s="35"/>
      <c r="U102" s="35"/>
      <c r="V102" s="35">
        <f>O102+P102+Q102+R102+S102+T102+U102</f>
        <v>0</v>
      </c>
      <c r="W102" s="35">
        <f>OON!J102</f>
        <v>0</v>
      </c>
      <c r="X102" s="35">
        <f>OON!P102</f>
        <v>0</v>
      </c>
      <c r="Y102" s="35">
        <f>OON!N102</f>
        <v>0</v>
      </c>
      <c r="Z102" s="35">
        <f>W102+X102+Y102</f>
        <v>0</v>
      </c>
      <c r="AA102" s="35">
        <f>V102+Z102</f>
        <v>0</v>
      </c>
      <c r="AB102" s="35">
        <f>ROUND((V102+W102+X102)*33.8%,0)</f>
        <v>0</v>
      </c>
      <c r="AC102" s="35">
        <f>ROUND(V102*1%,0)</f>
        <v>0</v>
      </c>
      <c r="AD102" s="35"/>
      <c r="AE102" s="38">
        <f>OON!S102</f>
        <v>0</v>
      </c>
      <c r="AF102" s="38"/>
      <c r="AG102" s="38"/>
      <c r="AH102" s="38"/>
      <c r="AI102" s="38"/>
      <c r="AJ102" s="38"/>
      <c r="AK102" s="38">
        <f>AE102+AF102+AG102+AH102+AI102+AJ102</f>
        <v>0</v>
      </c>
      <c r="AL102" s="35">
        <f>AM102+AN102+AO102+AP102+AQ102</f>
        <v>0</v>
      </c>
      <c r="AM102" s="35">
        <f>I102+V102</f>
        <v>0</v>
      </c>
      <c r="AN102" s="35">
        <f>J102+Z102</f>
        <v>0</v>
      </c>
      <c r="AO102" s="35">
        <f t="shared" si="104"/>
        <v>0</v>
      </c>
      <c r="AP102" s="35">
        <f t="shared" si="104"/>
        <v>0</v>
      </c>
      <c r="AQ102" s="35">
        <f t="shared" si="104"/>
        <v>0</v>
      </c>
      <c r="AR102" s="38">
        <f>N102+AK102</f>
        <v>0</v>
      </c>
    </row>
    <row r="103" spans="1:44" x14ac:dyDescent="0.25">
      <c r="A103" s="32">
        <v>1434</v>
      </c>
      <c r="B103" s="32">
        <v>600170896</v>
      </c>
      <c r="C103" s="32">
        <f>_xlfn.XLOOKUP(B103,[1]List4!$B$4:$B$60,[1]List4!$C$4:$C$60)</f>
        <v>528714</v>
      </c>
      <c r="D103" s="33" t="s">
        <v>50</v>
      </c>
      <c r="E103" s="32">
        <v>3147</v>
      </c>
      <c r="F103" s="32" t="s">
        <v>81</v>
      </c>
      <c r="G103" s="32" t="s">
        <v>64</v>
      </c>
      <c r="H103" s="35">
        <f t="shared" si="102"/>
        <v>3142072</v>
      </c>
      <c r="I103" s="35">
        <v>2330914</v>
      </c>
      <c r="J103" s="35">
        <v>0</v>
      </c>
      <c r="K103" s="35">
        <v>787849</v>
      </c>
      <c r="L103" s="35">
        <v>23309</v>
      </c>
      <c r="M103" s="35">
        <v>0</v>
      </c>
      <c r="N103" s="43">
        <v>4.17</v>
      </c>
      <c r="O103" s="35">
        <f t="shared" si="103"/>
        <v>0</v>
      </c>
      <c r="P103" s="35"/>
      <c r="Q103" s="35"/>
      <c r="R103" s="35"/>
      <c r="S103" s="35"/>
      <c r="T103" s="35"/>
      <c r="U103" s="35"/>
      <c r="V103" s="35">
        <f>O103+P103+Q103+R103+S103+T103+U103</f>
        <v>0</v>
      </c>
      <c r="W103" s="35">
        <f>OON!J103</f>
        <v>0</v>
      </c>
      <c r="X103" s="35">
        <f>OON!P103</f>
        <v>0</v>
      </c>
      <c r="Y103" s="35">
        <f>OON!N103</f>
        <v>0</v>
      </c>
      <c r="Z103" s="35">
        <f>W103+X103+Y103</f>
        <v>0</v>
      </c>
      <c r="AA103" s="35">
        <f>V103+Z103</f>
        <v>0</v>
      </c>
      <c r="AB103" s="35">
        <f>ROUND((V103+W103+X103)*33.8%,0)</f>
        <v>0</v>
      </c>
      <c r="AC103" s="35">
        <f>ROUND(V103*1%,0)</f>
        <v>0</v>
      </c>
      <c r="AD103" s="35"/>
      <c r="AE103" s="38">
        <f>OON!S103</f>
        <v>0</v>
      </c>
      <c r="AF103" s="38"/>
      <c r="AG103" s="38"/>
      <c r="AH103" s="38"/>
      <c r="AI103" s="38"/>
      <c r="AJ103" s="38"/>
      <c r="AK103" s="38">
        <f>AE103+AF103+AG103+AH103+AI103+AJ103</f>
        <v>0</v>
      </c>
      <c r="AL103" s="35">
        <f>AM103+AN103+AO103+AP103+AQ103</f>
        <v>3142072</v>
      </c>
      <c r="AM103" s="35">
        <f>I103+V103</f>
        <v>2330914</v>
      </c>
      <c r="AN103" s="35">
        <f>J103+Z103</f>
        <v>0</v>
      </c>
      <c r="AO103" s="35">
        <f t="shared" si="104"/>
        <v>787849</v>
      </c>
      <c r="AP103" s="35">
        <f t="shared" si="104"/>
        <v>23309</v>
      </c>
      <c r="AQ103" s="35">
        <f t="shared" si="104"/>
        <v>0</v>
      </c>
      <c r="AR103" s="38">
        <f>N103+AK103</f>
        <v>4.17</v>
      </c>
    </row>
    <row r="104" spans="1:44" x14ac:dyDescent="0.25">
      <c r="A104" s="45"/>
      <c r="B104" s="45"/>
      <c r="C104" s="45"/>
      <c r="D104" s="39" t="s">
        <v>172</v>
      </c>
      <c r="E104" s="45"/>
      <c r="F104" s="45"/>
      <c r="G104" s="45"/>
      <c r="H104" s="46">
        <f t="shared" ref="H104:AR104" si="105">SUM(H101:H103)</f>
        <v>45608203</v>
      </c>
      <c r="I104" s="46">
        <f t="shared" si="105"/>
        <v>32829062</v>
      </c>
      <c r="J104" s="39">
        <f t="shared" si="105"/>
        <v>0</v>
      </c>
      <c r="K104" s="46">
        <f t="shared" si="105"/>
        <v>11096223</v>
      </c>
      <c r="L104" s="46">
        <f t="shared" si="105"/>
        <v>328290</v>
      </c>
      <c r="M104" s="46">
        <f t="shared" si="105"/>
        <v>1354628</v>
      </c>
      <c r="N104" s="47">
        <f t="shared" si="105"/>
        <v>49.4009</v>
      </c>
      <c r="O104" s="46">
        <f t="shared" si="105"/>
        <v>0</v>
      </c>
      <c r="P104" s="46">
        <f t="shared" si="105"/>
        <v>0</v>
      </c>
      <c r="Q104" s="46">
        <f t="shared" si="105"/>
        <v>0</v>
      </c>
      <c r="R104" s="46">
        <f t="shared" si="105"/>
        <v>0</v>
      </c>
      <c r="S104" s="46">
        <f t="shared" si="105"/>
        <v>0</v>
      </c>
      <c r="T104" s="46">
        <f t="shared" si="105"/>
        <v>0</v>
      </c>
      <c r="U104" s="46">
        <f t="shared" si="105"/>
        <v>0</v>
      </c>
      <c r="V104" s="46">
        <f t="shared" si="105"/>
        <v>0</v>
      </c>
      <c r="W104" s="46">
        <f t="shared" si="105"/>
        <v>834400</v>
      </c>
      <c r="X104" s="46">
        <f t="shared" si="105"/>
        <v>0</v>
      </c>
      <c r="Y104" s="46">
        <f t="shared" si="105"/>
        <v>0</v>
      </c>
      <c r="Z104" s="46">
        <f t="shared" si="105"/>
        <v>834400</v>
      </c>
      <c r="AA104" s="46">
        <f t="shared" si="105"/>
        <v>834400</v>
      </c>
      <c r="AB104" s="46">
        <f t="shared" si="105"/>
        <v>282027</v>
      </c>
      <c r="AC104" s="46">
        <f t="shared" si="105"/>
        <v>0</v>
      </c>
      <c r="AD104" s="46">
        <f t="shared" si="105"/>
        <v>0</v>
      </c>
      <c r="AE104" s="51">
        <f t="shared" si="105"/>
        <v>0</v>
      </c>
      <c r="AF104" s="51">
        <f t="shared" si="105"/>
        <v>0</v>
      </c>
      <c r="AG104" s="51">
        <f t="shared" si="105"/>
        <v>0</v>
      </c>
      <c r="AH104" s="51">
        <f t="shared" si="105"/>
        <v>0</v>
      </c>
      <c r="AI104" s="51">
        <f t="shared" si="105"/>
        <v>0</v>
      </c>
      <c r="AJ104" s="51">
        <f t="shared" si="105"/>
        <v>0</v>
      </c>
      <c r="AK104" s="51">
        <f t="shared" si="105"/>
        <v>0</v>
      </c>
      <c r="AL104" s="46">
        <f t="shared" si="105"/>
        <v>46724630</v>
      </c>
      <c r="AM104" s="46">
        <f t="shared" si="105"/>
        <v>32829062</v>
      </c>
      <c r="AN104" s="46">
        <f t="shared" si="105"/>
        <v>834400</v>
      </c>
      <c r="AO104" s="46">
        <f t="shared" si="105"/>
        <v>11378250</v>
      </c>
      <c r="AP104" s="46">
        <f t="shared" si="105"/>
        <v>328290</v>
      </c>
      <c r="AQ104" s="46">
        <f t="shared" si="105"/>
        <v>1354628</v>
      </c>
      <c r="AR104" s="51">
        <f t="shared" si="105"/>
        <v>49.4009</v>
      </c>
    </row>
    <row r="105" spans="1:44" x14ac:dyDescent="0.25">
      <c r="A105" s="32">
        <v>1436</v>
      </c>
      <c r="B105" s="32">
        <v>600170900</v>
      </c>
      <c r="C105" s="32">
        <f>_xlfn.XLOOKUP(B105,[1]List4!$B$4:$B$60,[1]List4!$C$4:$C$60)</f>
        <v>87891</v>
      </c>
      <c r="D105" s="33" t="s">
        <v>51</v>
      </c>
      <c r="E105" s="32">
        <v>3123</v>
      </c>
      <c r="F105" s="32" t="s">
        <v>36</v>
      </c>
      <c r="G105" s="32" t="s">
        <v>7</v>
      </c>
      <c r="H105" s="35">
        <f t="shared" ref="H105:H107" si="106">I105+J105+K105+L105+M105</f>
        <v>45047951</v>
      </c>
      <c r="I105" s="35">
        <v>29911188</v>
      </c>
      <c r="J105" s="33">
        <v>0</v>
      </c>
      <c r="K105" s="35">
        <v>10109982</v>
      </c>
      <c r="L105" s="35">
        <v>299112</v>
      </c>
      <c r="M105" s="35">
        <v>4727669</v>
      </c>
      <c r="N105" s="43">
        <v>41.575699999999998</v>
      </c>
      <c r="O105" s="35">
        <f t="shared" ref="O105:O107" si="107">X105*-1</f>
        <v>-25872</v>
      </c>
      <c r="P105" s="35"/>
      <c r="Q105" s="35"/>
      <c r="R105" s="35"/>
      <c r="S105" s="35"/>
      <c r="T105" s="35"/>
      <c r="U105" s="35"/>
      <c r="V105" s="35">
        <f>O105+P105+Q105+R105+S105+T105+U105</f>
        <v>-25872</v>
      </c>
      <c r="W105" s="35">
        <f>OON!J105</f>
        <v>208600</v>
      </c>
      <c r="X105" s="35">
        <f>OON!P105</f>
        <v>25872</v>
      </c>
      <c r="Y105" s="35">
        <f>OON!N105</f>
        <v>0</v>
      </c>
      <c r="Z105" s="35">
        <f>W105+X105+Y105</f>
        <v>234472</v>
      </c>
      <c r="AA105" s="35">
        <f>V105+Z105</f>
        <v>208600</v>
      </c>
      <c r="AB105" s="35">
        <f>ROUND((V105+W105+X105)*33.8%,0)</f>
        <v>70507</v>
      </c>
      <c r="AC105" s="35">
        <f>ROUND(V105*1%,0)</f>
        <v>-259</v>
      </c>
      <c r="AD105" s="35"/>
      <c r="AE105" s="38">
        <f>OON!S105</f>
        <v>-0.04</v>
      </c>
      <c r="AF105" s="38"/>
      <c r="AG105" s="38"/>
      <c r="AH105" s="38"/>
      <c r="AI105" s="38"/>
      <c r="AJ105" s="38"/>
      <c r="AK105" s="38">
        <f>AE105+AF105+AG105+AH105+AI105+AJ105</f>
        <v>-0.04</v>
      </c>
      <c r="AL105" s="35">
        <f>AM105+AN105+AO105+AP105+AQ105</f>
        <v>45326799</v>
      </c>
      <c r="AM105" s="35">
        <f>I105+V105</f>
        <v>29885316</v>
      </c>
      <c r="AN105" s="35">
        <f>J105+Z105</f>
        <v>234472</v>
      </c>
      <c r="AO105" s="35">
        <f t="shared" ref="AO105:AQ107" si="108">K105+AB105</f>
        <v>10180489</v>
      </c>
      <c r="AP105" s="35">
        <f t="shared" si="108"/>
        <v>298853</v>
      </c>
      <c r="AQ105" s="35">
        <f t="shared" si="108"/>
        <v>4727669</v>
      </c>
      <c r="AR105" s="38">
        <f>N105+AK105</f>
        <v>41.535699999999999</v>
      </c>
    </row>
    <row r="106" spans="1:44" x14ac:dyDescent="0.25">
      <c r="A106" s="32">
        <v>1436</v>
      </c>
      <c r="B106" s="32">
        <v>600170900</v>
      </c>
      <c r="C106" s="32">
        <f>_xlfn.XLOOKUP(B106,[1]List4!$B$4:$B$60,[1]List4!$C$4:$C$60)</f>
        <v>87891</v>
      </c>
      <c r="D106" s="33" t="s">
        <v>51</v>
      </c>
      <c r="E106" s="37">
        <v>3123</v>
      </c>
      <c r="F106" s="37" t="s">
        <v>63</v>
      </c>
      <c r="G106" s="37" t="s">
        <v>64</v>
      </c>
      <c r="H106" s="35">
        <f t="shared" si="106"/>
        <v>0</v>
      </c>
      <c r="I106" s="35">
        <v>0</v>
      </c>
      <c r="J106" s="33">
        <v>0</v>
      </c>
      <c r="K106" s="35">
        <v>0</v>
      </c>
      <c r="L106" s="35">
        <v>0</v>
      </c>
      <c r="M106" s="35">
        <v>0</v>
      </c>
      <c r="N106" s="43">
        <v>0</v>
      </c>
      <c r="O106" s="35">
        <f t="shared" si="107"/>
        <v>0</v>
      </c>
      <c r="P106" s="35"/>
      <c r="Q106" s="35"/>
      <c r="R106" s="35"/>
      <c r="S106" s="35"/>
      <c r="T106" s="35"/>
      <c r="U106" s="35"/>
      <c r="V106" s="35">
        <f>O106+P106+Q106+R106+S106+T106+U106</f>
        <v>0</v>
      </c>
      <c r="W106" s="35">
        <f>OON!J106</f>
        <v>0</v>
      </c>
      <c r="X106" s="35">
        <f>OON!P106</f>
        <v>0</v>
      </c>
      <c r="Y106" s="35">
        <f>OON!N106</f>
        <v>0</v>
      </c>
      <c r="Z106" s="35">
        <f>W106+X106+Y106</f>
        <v>0</v>
      </c>
      <c r="AA106" s="35">
        <f>V106+Z106</f>
        <v>0</v>
      </c>
      <c r="AB106" s="35">
        <f>ROUND((V106+W106+X106)*33.8%,0)</f>
        <v>0</v>
      </c>
      <c r="AC106" s="35">
        <f>ROUND(V106*1%,0)</f>
        <v>0</v>
      </c>
      <c r="AD106" s="35"/>
      <c r="AE106" s="38">
        <f>OON!S106</f>
        <v>0</v>
      </c>
      <c r="AF106" s="38"/>
      <c r="AG106" s="38"/>
      <c r="AH106" s="38"/>
      <c r="AI106" s="38"/>
      <c r="AJ106" s="38"/>
      <c r="AK106" s="38">
        <f>AE106+AF106+AG106+AH106+AI106+AJ106</f>
        <v>0</v>
      </c>
      <c r="AL106" s="35">
        <f>AM106+AN106+AO106+AP106+AQ106</f>
        <v>0</v>
      </c>
      <c r="AM106" s="35">
        <f>I106+V106</f>
        <v>0</v>
      </c>
      <c r="AN106" s="35">
        <f>J106+Z106</f>
        <v>0</v>
      </c>
      <c r="AO106" s="35">
        <f t="shared" si="108"/>
        <v>0</v>
      </c>
      <c r="AP106" s="35">
        <f t="shared" si="108"/>
        <v>0</v>
      </c>
      <c r="AQ106" s="35">
        <f t="shared" si="108"/>
        <v>0</v>
      </c>
      <c r="AR106" s="38">
        <f>N106+AK106</f>
        <v>0</v>
      </c>
    </row>
    <row r="107" spans="1:44" x14ac:dyDescent="0.25">
      <c r="A107" s="32">
        <v>1436</v>
      </c>
      <c r="B107" s="32">
        <v>600170900</v>
      </c>
      <c r="C107" s="32">
        <f>_xlfn.XLOOKUP(B107,[1]List4!$B$4:$B$60,[1]List4!$C$4:$C$60)</f>
        <v>87891</v>
      </c>
      <c r="D107" s="33" t="s">
        <v>51</v>
      </c>
      <c r="E107" s="32">
        <v>3147</v>
      </c>
      <c r="F107" s="32" t="s">
        <v>81</v>
      </c>
      <c r="G107" s="32" t="s">
        <v>64</v>
      </c>
      <c r="H107" s="35">
        <f t="shared" si="106"/>
        <v>6054625</v>
      </c>
      <c r="I107" s="35">
        <v>4491562</v>
      </c>
      <c r="J107" s="35">
        <v>0</v>
      </c>
      <c r="K107" s="35">
        <v>1518147</v>
      </c>
      <c r="L107" s="35">
        <v>44916</v>
      </c>
      <c r="M107" s="35">
        <v>0</v>
      </c>
      <c r="N107" s="43">
        <v>8.0299999999999994</v>
      </c>
      <c r="O107" s="35">
        <f t="shared" si="107"/>
        <v>-13780</v>
      </c>
      <c r="P107" s="35"/>
      <c r="Q107" s="35"/>
      <c r="R107" s="35"/>
      <c r="S107" s="35"/>
      <c r="T107" s="35"/>
      <c r="U107" s="35"/>
      <c r="V107" s="35">
        <f>O107+P107+Q107+R107+S107+T107+U107</f>
        <v>-13780</v>
      </c>
      <c r="W107" s="35">
        <f>OON!J107</f>
        <v>0</v>
      </c>
      <c r="X107" s="35">
        <f>OON!P107</f>
        <v>13780</v>
      </c>
      <c r="Y107" s="35">
        <f>OON!N107</f>
        <v>0</v>
      </c>
      <c r="Z107" s="35">
        <f>W107+X107+Y107</f>
        <v>13780</v>
      </c>
      <c r="AA107" s="35">
        <f>V107+Z107</f>
        <v>0</v>
      </c>
      <c r="AB107" s="35">
        <f>ROUND((V107+W107+X107)*33.8%,0)</f>
        <v>0</v>
      </c>
      <c r="AC107" s="35">
        <f>ROUND(V107*1%,0)</f>
        <v>-138</v>
      </c>
      <c r="AD107" s="35"/>
      <c r="AE107" s="38">
        <f>OON!S107</f>
        <v>-0.02</v>
      </c>
      <c r="AF107" s="38"/>
      <c r="AG107" s="38"/>
      <c r="AH107" s="38"/>
      <c r="AI107" s="38"/>
      <c r="AJ107" s="38"/>
      <c r="AK107" s="38">
        <f>AE107+AF107+AG107+AH107+AI107+AJ107</f>
        <v>-0.02</v>
      </c>
      <c r="AL107" s="35">
        <f>AM107+AN107+AO107+AP107+AQ107</f>
        <v>6054487</v>
      </c>
      <c r="AM107" s="35">
        <f>I107+V107</f>
        <v>4477782</v>
      </c>
      <c r="AN107" s="35">
        <f>J107+Z107</f>
        <v>13780</v>
      </c>
      <c r="AO107" s="35">
        <f t="shared" si="108"/>
        <v>1518147</v>
      </c>
      <c r="AP107" s="35">
        <f t="shared" si="108"/>
        <v>44778</v>
      </c>
      <c r="AQ107" s="35">
        <f t="shared" si="108"/>
        <v>0</v>
      </c>
      <c r="AR107" s="38">
        <f>N107+AK107</f>
        <v>8.01</v>
      </c>
    </row>
    <row r="108" spans="1:44" x14ac:dyDescent="0.25">
      <c r="A108" s="45"/>
      <c r="B108" s="45"/>
      <c r="C108" s="45"/>
      <c r="D108" s="39" t="s">
        <v>173</v>
      </c>
      <c r="E108" s="45"/>
      <c r="F108" s="45"/>
      <c r="G108" s="45"/>
      <c r="H108" s="46">
        <f t="shared" ref="H108:AR108" si="109">SUM(H105:H107)</f>
        <v>51102576</v>
      </c>
      <c r="I108" s="46">
        <f t="shared" si="109"/>
        <v>34402750</v>
      </c>
      <c r="J108" s="39">
        <f t="shared" si="109"/>
        <v>0</v>
      </c>
      <c r="K108" s="46">
        <f t="shared" si="109"/>
        <v>11628129</v>
      </c>
      <c r="L108" s="46">
        <f t="shared" si="109"/>
        <v>344028</v>
      </c>
      <c r="M108" s="46">
        <f t="shared" si="109"/>
        <v>4727669</v>
      </c>
      <c r="N108" s="47">
        <f t="shared" si="109"/>
        <v>49.605699999999999</v>
      </c>
      <c r="O108" s="46">
        <f t="shared" si="109"/>
        <v>-39652</v>
      </c>
      <c r="P108" s="46">
        <f t="shared" si="109"/>
        <v>0</v>
      </c>
      <c r="Q108" s="46">
        <f t="shared" si="109"/>
        <v>0</v>
      </c>
      <c r="R108" s="46">
        <f t="shared" si="109"/>
        <v>0</v>
      </c>
      <c r="S108" s="46">
        <f t="shared" si="109"/>
        <v>0</v>
      </c>
      <c r="T108" s="46">
        <f t="shared" si="109"/>
        <v>0</v>
      </c>
      <c r="U108" s="46">
        <f t="shared" si="109"/>
        <v>0</v>
      </c>
      <c r="V108" s="46">
        <f t="shared" si="109"/>
        <v>-39652</v>
      </c>
      <c r="W108" s="46">
        <f t="shared" si="109"/>
        <v>208600</v>
      </c>
      <c r="X108" s="46">
        <f t="shared" si="109"/>
        <v>39652</v>
      </c>
      <c r="Y108" s="46">
        <f t="shared" si="109"/>
        <v>0</v>
      </c>
      <c r="Z108" s="46">
        <f t="shared" si="109"/>
        <v>248252</v>
      </c>
      <c r="AA108" s="46">
        <f t="shared" si="109"/>
        <v>208600</v>
      </c>
      <c r="AB108" s="46">
        <f t="shared" si="109"/>
        <v>70507</v>
      </c>
      <c r="AC108" s="46">
        <f t="shared" si="109"/>
        <v>-397</v>
      </c>
      <c r="AD108" s="46">
        <f t="shared" si="109"/>
        <v>0</v>
      </c>
      <c r="AE108" s="51">
        <f t="shared" si="109"/>
        <v>-0.06</v>
      </c>
      <c r="AF108" s="51">
        <f t="shared" si="109"/>
        <v>0</v>
      </c>
      <c r="AG108" s="51">
        <f t="shared" si="109"/>
        <v>0</v>
      </c>
      <c r="AH108" s="51">
        <f t="shared" si="109"/>
        <v>0</v>
      </c>
      <c r="AI108" s="51">
        <f t="shared" si="109"/>
        <v>0</v>
      </c>
      <c r="AJ108" s="51">
        <f t="shared" si="109"/>
        <v>0</v>
      </c>
      <c r="AK108" s="51">
        <f t="shared" si="109"/>
        <v>-0.06</v>
      </c>
      <c r="AL108" s="46">
        <f t="shared" si="109"/>
        <v>51381286</v>
      </c>
      <c r="AM108" s="46">
        <f t="shared" si="109"/>
        <v>34363098</v>
      </c>
      <c r="AN108" s="46">
        <f t="shared" si="109"/>
        <v>248252</v>
      </c>
      <c r="AO108" s="46">
        <f t="shared" si="109"/>
        <v>11698636</v>
      </c>
      <c r="AP108" s="46">
        <f t="shared" si="109"/>
        <v>343631</v>
      </c>
      <c r="AQ108" s="46">
        <f t="shared" si="109"/>
        <v>4727669</v>
      </c>
      <c r="AR108" s="51">
        <f t="shared" si="109"/>
        <v>49.545699999999997</v>
      </c>
    </row>
    <row r="109" spans="1:44" x14ac:dyDescent="0.25">
      <c r="A109" s="32">
        <v>1437</v>
      </c>
      <c r="B109" s="32">
        <v>600010104</v>
      </c>
      <c r="C109" s="32">
        <f>_xlfn.XLOOKUP(B109,[1]List4!$B$4:$B$60,[1]List4!$C$4:$C$60)</f>
        <v>14451018</v>
      </c>
      <c r="D109" s="33" t="s">
        <v>52</v>
      </c>
      <c r="E109" s="32">
        <v>3123</v>
      </c>
      <c r="F109" s="32" t="s">
        <v>36</v>
      </c>
      <c r="G109" s="32" t="s">
        <v>7</v>
      </c>
      <c r="H109" s="35">
        <f t="shared" ref="H109:H110" si="110">I109+J109+K109+L109+M109</f>
        <v>105145292</v>
      </c>
      <c r="I109" s="35">
        <v>75887876</v>
      </c>
      <c r="J109" s="33">
        <v>0</v>
      </c>
      <c r="K109" s="35">
        <v>25650102</v>
      </c>
      <c r="L109" s="35">
        <v>758879</v>
      </c>
      <c r="M109" s="35">
        <v>2848435</v>
      </c>
      <c r="N109" s="43">
        <v>105.70489999999999</v>
      </c>
      <c r="O109" s="35">
        <f t="shared" ref="O109:O110" si="111">X109*-1</f>
        <v>-16492</v>
      </c>
      <c r="P109" s="35"/>
      <c r="Q109" s="35"/>
      <c r="R109" s="35"/>
      <c r="S109" s="35"/>
      <c r="T109" s="35"/>
      <c r="U109" s="35"/>
      <c r="V109" s="35">
        <f>O109+P109+Q109+R109+S109+T109+U109</f>
        <v>-16492</v>
      </c>
      <c r="W109" s="35">
        <f>OON!J109</f>
        <v>0</v>
      </c>
      <c r="X109" s="35">
        <f>OON!P109</f>
        <v>16492</v>
      </c>
      <c r="Y109" s="35">
        <f>OON!N109</f>
        <v>0</v>
      </c>
      <c r="Z109" s="35">
        <f>W109+X109+Y109</f>
        <v>16492</v>
      </c>
      <c r="AA109" s="35">
        <f>V109+Z109</f>
        <v>0</v>
      </c>
      <c r="AB109" s="35">
        <f>ROUND((V109+W109+X109)*33.8%,0)</f>
        <v>0</v>
      </c>
      <c r="AC109" s="35">
        <f>ROUND(V109*1%,0)</f>
        <v>-165</v>
      </c>
      <c r="AD109" s="35"/>
      <c r="AE109" s="38">
        <f>OON!S109</f>
        <v>-0.02</v>
      </c>
      <c r="AF109" s="38"/>
      <c r="AG109" s="38"/>
      <c r="AH109" s="38"/>
      <c r="AI109" s="38"/>
      <c r="AJ109" s="38"/>
      <c r="AK109" s="38">
        <f>AE109+AF109+AG109+AH109+AI109+AJ109</f>
        <v>-0.02</v>
      </c>
      <c r="AL109" s="35">
        <f>AM109+AN109+AO109+AP109+AQ109</f>
        <v>105145127</v>
      </c>
      <c r="AM109" s="35">
        <f>I109+V109</f>
        <v>75871384</v>
      </c>
      <c r="AN109" s="35">
        <f>J109+Z109</f>
        <v>16492</v>
      </c>
      <c r="AO109" s="35">
        <f t="shared" ref="AO109:AQ110" si="112">K109+AB109</f>
        <v>25650102</v>
      </c>
      <c r="AP109" s="35">
        <f t="shared" si="112"/>
        <v>758714</v>
      </c>
      <c r="AQ109" s="35">
        <f t="shared" si="112"/>
        <v>2848435</v>
      </c>
      <c r="AR109" s="38">
        <f>N109+AK109</f>
        <v>105.6849</v>
      </c>
    </row>
    <row r="110" spans="1:44" x14ac:dyDescent="0.25">
      <c r="A110" s="32">
        <v>1437</v>
      </c>
      <c r="B110" s="32">
        <v>600010104</v>
      </c>
      <c r="C110" s="32">
        <f>_xlfn.XLOOKUP(B110,[1]List4!$B$4:$B$60,[1]List4!$C$4:$C$60)</f>
        <v>14451018</v>
      </c>
      <c r="D110" s="33" t="s">
        <v>52</v>
      </c>
      <c r="E110" s="37">
        <v>3123</v>
      </c>
      <c r="F110" s="37" t="s">
        <v>63</v>
      </c>
      <c r="G110" s="37" t="s">
        <v>64</v>
      </c>
      <c r="H110" s="35">
        <f t="shared" si="110"/>
        <v>0</v>
      </c>
      <c r="I110" s="35">
        <v>0</v>
      </c>
      <c r="J110" s="33">
        <v>0</v>
      </c>
      <c r="K110" s="35">
        <v>0</v>
      </c>
      <c r="L110" s="35">
        <v>0</v>
      </c>
      <c r="M110" s="35">
        <v>0</v>
      </c>
      <c r="N110" s="43">
        <v>0</v>
      </c>
      <c r="O110" s="35">
        <f t="shared" si="111"/>
        <v>0</v>
      </c>
      <c r="P110" s="35"/>
      <c r="Q110" s="35"/>
      <c r="R110" s="35"/>
      <c r="S110" s="35"/>
      <c r="T110" s="35"/>
      <c r="U110" s="35"/>
      <c r="V110" s="35">
        <f>O110+P110+Q110+R110+S110+T110+U110</f>
        <v>0</v>
      </c>
      <c r="W110" s="35">
        <f>OON!J110</f>
        <v>0</v>
      </c>
      <c r="X110" s="35">
        <f>OON!P110</f>
        <v>0</v>
      </c>
      <c r="Y110" s="35">
        <f>OON!N110</f>
        <v>0</v>
      </c>
      <c r="Z110" s="35">
        <f>W110+X110+Y110</f>
        <v>0</v>
      </c>
      <c r="AA110" s="35">
        <f>V110+Z110</f>
        <v>0</v>
      </c>
      <c r="AB110" s="35">
        <f>ROUND((V110+W110+X110)*33.8%,0)</f>
        <v>0</v>
      </c>
      <c r="AC110" s="35">
        <f>ROUND(V110*1%,0)</f>
        <v>0</v>
      </c>
      <c r="AD110" s="35"/>
      <c r="AE110" s="38">
        <f>OON!S110</f>
        <v>0</v>
      </c>
      <c r="AF110" s="38"/>
      <c r="AG110" s="38"/>
      <c r="AH110" s="38"/>
      <c r="AI110" s="38"/>
      <c r="AJ110" s="38"/>
      <c r="AK110" s="38">
        <f>AE110+AF110+AG110+AH110+AI110+AJ110</f>
        <v>0</v>
      </c>
      <c r="AL110" s="35">
        <f>AM110+AN110+AO110+AP110+AQ110</f>
        <v>0</v>
      </c>
      <c r="AM110" s="35">
        <f>I110+V110</f>
        <v>0</v>
      </c>
      <c r="AN110" s="35">
        <f>J110+Z110</f>
        <v>0</v>
      </c>
      <c r="AO110" s="35">
        <f t="shared" si="112"/>
        <v>0</v>
      </c>
      <c r="AP110" s="35">
        <f t="shared" si="112"/>
        <v>0</v>
      </c>
      <c r="AQ110" s="35">
        <f t="shared" si="112"/>
        <v>0</v>
      </c>
      <c r="AR110" s="38">
        <f>N110+AK110</f>
        <v>0</v>
      </c>
    </row>
    <row r="111" spans="1:44" x14ac:dyDescent="0.25">
      <c r="A111" s="45"/>
      <c r="B111" s="45"/>
      <c r="C111" s="45"/>
      <c r="D111" s="39" t="s">
        <v>174</v>
      </c>
      <c r="E111" s="48"/>
      <c r="F111" s="48"/>
      <c r="G111" s="48"/>
      <c r="H111" s="46">
        <f t="shared" ref="H111:AR111" si="113">SUM(H109:H110)</f>
        <v>105145292</v>
      </c>
      <c r="I111" s="46">
        <f t="shared" si="113"/>
        <v>75887876</v>
      </c>
      <c r="J111" s="39">
        <f t="shared" si="113"/>
        <v>0</v>
      </c>
      <c r="K111" s="46">
        <f t="shared" si="113"/>
        <v>25650102</v>
      </c>
      <c r="L111" s="46">
        <f t="shared" si="113"/>
        <v>758879</v>
      </c>
      <c r="M111" s="46">
        <f t="shared" si="113"/>
        <v>2848435</v>
      </c>
      <c r="N111" s="47">
        <f t="shared" si="113"/>
        <v>105.70489999999999</v>
      </c>
      <c r="O111" s="46">
        <f t="shared" si="113"/>
        <v>-16492</v>
      </c>
      <c r="P111" s="46">
        <f t="shared" si="113"/>
        <v>0</v>
      </c>
      <c r="Q111" s="46">
        <f t="shared" si="113"/>
        <v>0</v>
      </c>
      <c r="R111" s="46">
        <f t="shared" si="113"/>
        <v>0</v>
      </c>
      <c r="S111" s="46">
        <f t="shared" si="113"/>
        <v>0</v>
      </c>
      <c r="T111" s="46">
        <f t="shared" si="113"/>
        <v>0</v>
      </c>
      <c r="U111" s="46">
        <f t="shared" si="113"/>
        <v>0</v>
      </c>
      <c r="V111" s="46">
        <f t="shared" si="113"/>
        <v>-16492</v>
      </c>
      <c r="W111" s="46">
        <f t="shared" si="113"/>
        <v>0</v>
      </c>
      <c r="X111" s="46">
        <f t="shared" si="113"/>
        <v>16492</v>
      </c>
      <c r="Y111" s="46">
        <f t="shared" si="113"/>
        <v>0</v>
      </c>
      <c r="Z111" s="46">
        <f t="shared" si="113"/>
        <v>16492</v>
      </c>
      <c r="AA111" s="46">
        <f t="shared" si="113"/>
        <v>0</v>
      </c>
      <c r="AB111" s="46">
        <f t="shared" si="113"/>
        <v>0</v>
      </c>
      <c r="AC111" s="46">
        <f t="shared" si="113"/>
        <v>-165</v>
      </c>
      <c r="AD111" s="46">
        <f t="shared" si="113"/>
        <v>0</v>
      </c>
      <c r="AE111" s="51">
        <f t="shared" si="113"/>
        <v>-0.02</v>
      </c>
      <c r="AF111" s="51">
        <f t="shared" si="113"/>
        <v>0</v>
      </c>
      <c r="AG111" s="51">
        <f t="shared" si="113"/>
        <v>0</v>
      </c>
      <c r="AH111" s="51">
        <f t="shared" si="113"/>
        <v>0</v>
      </c>
      <c r="AI111" s="51">
        <f t="shared" si="113"/>
        <v>0</v>
      </c>
      <c r="AJ111" s="51">
        <f t="shared" si="113"/>
        <v>0</v>
      </c>
      <c r="AK111" s="51">
        <f t="shared" si="113"/>
        <v>-0.02</v>
      </c>
      <c r="AL111" s="46">
        <f t="shared" si="113"/>
        <v>105145127</v>
      </c>
      <c r="AM111" s="46">
        <f t="shared" si="113"/>
        <v>75871384</v>
      </c>
      <c r="AN111" s="46">
        <f t="shared" si="113"/>
        <v>16492</v>
      </c>
      <c r="AO111" s="46">
        <f t="shared" si="113"/>
        <v>25650102</v>
      </c>
      <c r="AP111" s="46">
        <f t="shared" si="113"/>
        <v>758714</v>
      </c>
      <c r="AQ111" s="46">
        <f t="shared" si="113"/>
        <v>2848435</v>
      </c>
      <c r="AR111" s="51">
        <f t="shared" si="113"/>
        <v>105.6849</v>
      </c>
    </row>
    <row r="112" spans="1:44" x14ac:dyDescent="0.25">
      <c r="A112" s="32">
        <v>1438</v>
      </c>
      <c r="B112" s="32">
        <v>600010490</v>
      </c>
      <c r="C112" s="32">
        <f>_xlfn.XLOOKUP(B112,[1]List4!$B$4:$B$60,[1]List4!$C$4:$C$60)</f>
        <v>18385036</v>
      </c>
      <c r="D112" s="33" t="s">
        <v>53</v>
      </c>
      <c r="E112" s="32">
        <v>3122</v>
      </c>
      <c r="F112" s="32" t="s">
        <v>36</v>
      </c>
      <c r="G112" s="32" t="s">
        <v>7</v>
      </c>
      <c r="H112" s="35">
        <f t="shared" ref="H112:H113" si="114">I112+J112+K112+L112+M112</f>
        <v>45458389</v>
      </c>
      <c r="I112" s="35">
        <v>33292242</v>
      </c>
      <c r="J112" s="33">
        <v>0</v>
      </c>
      <c r="K112" s="35">
        <v>11252778</v>
      </c>
      <c r="L112" s="35">
        <v>332922</v>
      </c>
      <c r="M112" s="35">
        <v>580447</v>
      </c>
      <c r="N112" s="43">
        <v>46.13</v>
      </c>
      <c r="O112" s="35">
        <f t="shared" ref="O112:O113" si="115">X112*-1</f>
        <v>0</v>
      </c>
      <c r="P112" s="35"/>
      <c r="Q112" s="35"/>
      <c r="R112" s="35"/>
      <c r="S112" s="35"/>
      <c r="T112" s="35"/>
      <c r="U112" s="35"/>
      <c r="V112" s="35">
        <f>O112+P112+Q112+R112+S112+T112+U112</f>
        <v>0</v>
      </c>
      <c r="W112" s="35">
        <f>OON!J112</f>
        <v>0</v>
      </c>
      <c r="X112" s="35">
        <f>OON!P112</f>
        <v>0</v>
      </c>
      <c r="Y112" s="35">
        <f>OON!N112</f>
        <v>0</v>
      </c>
      <c r="Z112" s="35">
        <f>W112+X112+Y112</f>
        <v>0</v>
      </c>
      <c r="AA112" s="35">
        <f>V112+Z112</f>
        <v>0</v>
      </c>
      <c r="AB112" s="35">
        <f>ROUND((V112+W112+X112)*33.8%,0)</f>
        <v>0</v>
      </c>
      <c r="AC112" s="35">
        <f>ROUND(V112*1%,0)</f>
        <v>0</v>
      </c>
      <c r="AD112" s="35"/>
      <c r="AE112" s="38">
        <f>OON!S112</f>
        <v>0</v>
      </c>
      <c r="AF112" s="38"/>
      <c r="AG112" s="38"/>
      <c r="AH112" s="38"/>
      <c r="AI112" s="38"/>
      <c r="AJ112" s="38"/>
      <c r="AK112" s="38">
        <f>AE112+AF112+AG112+AH112+AI112+AJ112</f>
        <v>0</v>
      </c>
      <c r="AL112" s="35">
        <f>AM112+AN112+AO112+AP112+AQ112</f>
        <v>45458389</v>
      </c>
      <c r="AM112" s="35">
        <f>I112+V112</f>
        <v>33292242</v>
      </c>
      <c r="AN112" s="35">
        <f>J112+Z112</f>
        <v>0</v>
      </c>
      <c r="AO112" s="35">
        <f t="shared" ref="AO112:AQ113" si="116">K112+AB112</f>
        <v>11252778</v>
      </c>
      <c r="AP112" s="35">
        <f t="shared" si="116"/>
        <v>332922</v>
      </c>
      <c r="AQ112" s="35">
        <f t="shared" si="116"/>
        <v>580447</v>
      </c>
      <c r="AR112" s="38">
        <f>N112+AK112</f>
        <v>46.13</v>
      </c>
    </row>
    <row r="113" spans="1:44" x14ac:dyDescent="0.25">
      <c r="A113" s="32">
        <v>1438</v>
      </c>
      <c r="B113" s="32">
        <v>600010490</v>
      </c>
      <c r="C113" s="32">
        <f>_xlfn.XLOOKUP(B113,[1]List4!$B$4:$B$60,[1]List4!$C$4:$C$60)</f>
        <v>18385036</v>
      </c>
      <c r="D113" s="33" t="s">
        <v>53</v>
      </c>
      <c r="E113" s="37">
        <v>3122</v>
      </c>
      <c r="F113" s="37" t="s">
        <v>63</v>
      </c>
      <c r="G113" s="37" t="s">
        <v>64</v>
      </c>
      <c r="H113" s="35">
        <f t="shared" si="114"/>
        <v>0</v>
      </c>
      <c r="I113" s="35">
        <v>0</v>
      </c>
      <c r="J113" s="33">
        <v>0</v>
      </c>
      <c r="K113" s="35">
        <v>0</v>
      </c>
      <c r="L113" s="35">
        <v>0</v>
      </c>
      <c r="M113" s="35">
        <v>0</v>
      </c>
      <c r="N113" s="43">
        <v>0</v>
      </c>
      <c r="O113" s="35">
        <f t="shared" si="115"/>
        <v>0</v>
      </c>
      <c r="P113" s="35"/>
      <c r="Q113" s="35"/>
      <c r="R113" s="35"/>
      <c r="S113" s="35"/>
      <c r="T113" s="35"/>
      <c r="U113" s="35"/>
      <c r="V113" s="35">
        <f>O113+P113+Q113+R113+S113+T113+U113</f>
        <v>0</v>
      </c>
      <c r="W113" s="35">
        <f>OON!J113</f>
        <v>0</v>
      </c>
      <c r="X113" s="35">
        <f>OON!P113</f>
        <v>0</v>
      </c>
      <c r="Y113" s="35">
        <f>OON!N113</f>
        <v>0</v>
      </c>
      <c r="Z113" s="35">
        <f>W113+X113+Y113</f>
        <v>0</v>
      </c>
      <c r="AA113" s="35">
        <f>V113+Z113</f>
        <v>0</v>
      </c>
      <c r="AB113" s="35">
        <f>ROUND((V113+W113+X113)*33.8%,0)</f>
        <v>0</v>
      </c>
      <c r="AC113" s="35">
        <f>ROUND(V113*1%,0)</f>
        <v>0</v>
      </c>
      <c r="AD113" s="35"/>
      <c r="AE113" s="38">
        <f>OON!S113</f>
        <v>0</v>
      </c>
      <c r="AF113" s="38"/>
      <c r="AG113" s="38"/>
      <c r="AH113" s="38"/>
      <c r="AI113" s="38"/>
      <c r="AJ113" s="38"/>
      <c r="AK113" s="38">
        <f>AE113+AF113+AG113+AH113+AI113+AJ113</f>
        <v>0</v>
      </c>
      <c r="AL113" s="35">
        <f>AM113+AN113+AO113+AP113+AQ113</f>
        <v>0</v>
      </c>
      <c r="AM113" s="35">
        <f>I113+V113</f>
        <v>0</v>
      </c>
      <c r="AN113" s="35">
        <f>J113+Z113</f>
        <v>0</v>
      </c>
      <c r="AO113" s="35">
        <f t="shared" si="116"/>
        <v>0</v>
      </c>
      <c r="AP113" s="35">
        <f t="shared" si="116"/>
        <v>0</v>
      </c>
      <c r="AQ113" s="35">
        <f t="shared" si="116"/>
        <v>0</v>
      </c>
      <c r="AR113" s="38">
        <f>N113+AK113</f>
        <v>0</v>
      </c>
    </row>
    <row r="114" spans="1:44" x14ac:dyDescent="0.25">
      <c r="A114" s="45"/>
      <c r="B114" s="45"/>
      <c r="C114" s="45"/>
      <c r="D114" s="39" t="s">
        <v>175</v>
      </c>
      <c r="E114" s="48"/>
      <c r="F114" s="48"/>
      <c r="G114" s="48"/>
      <c r="H114" s="46">
        <f t="shared" ref="H114:AR114" si="117">SUM(H112:H113)</f>
        <v>45458389</v>
      </c>
      <c r="I114" s="46">
        <f t="shared" si="117"/>
        <v>33292242</v>
      </c>
      <c r="J114" s="39">
        <f t="shared" si="117"/>
        <v>0</v>
      </c>
      <c r="K114" s="46">
        <f t="shared" si="117"/>
        <v>11252778</v>
      </c>
      <c r="L114" s="46">
        <f t="shared" si="117"/>
        <v>332922</v>
      </c>
      <c r="M114" s="46">
        <f t="shared" si="117"/>
        <v>580447</v>
      </c>
      <c r="N114" s="47">
        <f t="shared" si="117"/>
        <v>46.13</v>
      </c>
      <c r="O114" s="46">
        <f t="shared" si="117"/>
        <v>0</v>
      </c>
      <c r="P114" s="46">
        <f t="shared" si="117"/>
        <v>0</v>
      </c>
      <c r="Q114" s="46">
        <f t="shared" si="117"/>
        <v>0</v>
      </c>
      <c r="R114" s="46">
        <f t="shared" si="117"/>
        <v>0</v>
      </c>
      <c r="S114" s="46">
        <f t="shared" si="117"/>
        <v>0</v>
      </c>
      <c r="T114" s="46">
        <f t="shared" si="117"/>
        <v>0</v>
      </c>
      <c r="U114" s="46">
        <f t="shared" si="117"/>
        <v>0</v>
      </c>
      <c r="V114" s="46">
        <f t="shared" si="117"/>
        <v>0</v>
      </c>
      <c r="W114" s="46">
        <f t="shared" si="117"/>
        <v>0</v>
      </c>
      <c r="X114" s="46">
        <f t="shared" si="117"/>
        <v>0</v>
      </c>
      <c r="Y114" s="46">
        <f t="shared" si="117"/>
        <v>0</v>
      </c>
      <c r="Z114" s="46">
        <f t="shared" si="117"/>
        <v>0</v>
      </c>
      <c r="AA114" s="46">
        <f t="shared" si="117"/>
        <v>0</v>
      </c>
      <c r="AB114" s="46">
        <f t="shared" si="117"/>
        <v>0</v>
      </c>
      <c r="AC114" s="46">
        <f t="shared" si="117"/>
        <v>0</v>
      </c>
      <c r="AD114" s="46">
        <f t="shared" si="117"/>
        <v>0</v>
      </c>
      <c r="AE114" s="51">
        <f t="shared" si="117"/>
        <v>0</v>
      </c>
      <c r="AF114" s="51">
        <f t="shared" si="117"/>
        <v>0</v>
      </c>
      <c r="AG114" s="51">
        <f t="shared" si="117"/>
        <v>0</v>
      </c>
      <c r="AH114" s="51">
        <f t="shared" si="117"/>
        <v>0</v>
      </c>
      <c r="AI114" s="51">
        <f t="shared" si="117"/>
        <v>0</v>
      </c>
      <c r="AJ114" s="51">
        <f t="shared" si="117"/>
        <v>0</v>
      </c>
      <c r="AK114" s="51">
        <f t="shared" si="117"/>
        <v>0</v>
      </c>
      <c r="AL114" s="46">
        <f t="shared" si="117"/>
        <v>45458389</v>
      </c>
      <c r="AM114" s="46">
        <f t="shared" si="117"/>
        <v>33292242</v>
      </c>
      <c r="AN114" s="46">
        <f t="shared" si="117"/>
        <v>0</v>
      </c>
      <c r="AO114" s="46">
        <f t="shared" si="117"/>
        <v>11252778</v>
      </c>
      <c r="AP114" s="46">
        <f t="shared" si="117"/>
        <v>332922</v>
      </c>
      <c r="AQ114" s="46">
        <f t="shared" si="117"/>
        <v>580447</v>
      </c>
      <c r="AR114" s="51">
        <f t="shared" si="117"/>
        <v>46.13</v>
      </c>
    </row>
    <row r="115" spans="1:44" x14ac:dyDescent="0.25">
      <c r="A115" s="32">
        <v>1440</v>
      </c>
      <c r="B115" s="32">
        <v>600010481</v>
      </c>
      <c r="C115" s="32">
        <f>_xlfn.XLOOKUP(B115,[1]List4!$B$4:$B$60,[1]List4!$C$4:$C$60)</f>
        <v>140147</v>
      </c>
      <c r="D115" s="33" t="s">
        <v>54</v>
      </c>
      <c r="E115" s="32">
        <v>3123</v>
      </c>
      <c r="F115" s="32" t="s">
        <v>36</v>
      </c>
      <c r="G115" s="32" t="s">
        <v>7</v>
      </c>
      <c r="H115" s="35">
        <f t="shared" ref="H115:H117" si="118">I115+J115+K115+L115+M115</f>
        <v>35623139</v>
      </c>
      <c r="I115" s="35">
        <v>26426661</v>
      </c>
      <c r="J115" s="33">
        <v>0</v>
      </c>
      <c r="K115" s="35">
        <v>8932211</v>
      </c>
      <c r="L115" s="35">
        <v>264267</v>
      </c>
      <c r="M115" s="35">
        <v>0</v>
      </c>
      <c r="N115" s="43">
        <v>37.611600000000003</v>
      </c>
      <c r="O115" s="35">
        <f t="shared" ref="O115:O117" si="119">X115*-1</f>
        <v>0</v>
      </c>
      <c r="P115" s="35"/>
      <c r="Q115" s="35"/>
      <c r="R115" s="35"/>
      <c r="S115" s="35"/>
      <c r="T115" s="35"/>
      <c r="U115" s="35"/>
      <c r="V115" s="35">
        <f>O115+P115+Q115+R115+S115+T115+U115</f>
        <v>0</v>
      </c>
      <c r="W115" s="35">
        <f>OON!J115</f>
        <v>0</v>
      </c>
      <c r="X115" s="35">
        <f>OON!P115</f>
        <v>0</v>
      </c>
      <c r="Y115" s="35">
        <f>OON!N115</f>
        <v>0</v>
      </c>
      <c r="Z115" s="35">
        <f>W115+X115+Y115</f>
        <v>0</v>
      </c>
      <c r="AA115" s="35">
        <f>V115+Z115</f>
        <v>0</v>
      </c>
      <c r="AB115" s="35">
        <f>ROUND((V115+W115+X115)*33.8%,0)</f>
        <v>0</v>
      </c>
      <c r="AC115" s="35">
        <f>ROUND(V115*1%,0)</f>
        <v>0</v>
      </c>
      <c r="AD115" s="35"/>
      <c r="AE115" s="38">
        <f>OON!S115</f>
        <v>0</v>
      </c>
      <c r="AF115" s="38"/>
      <c r="AG115" s="38"/>
      <c r="AH115" s="38"/>
      <c r="AI115" s="38"/>
      <c r="AJ115" s="38"/>
      <c r="AK115" s="38">
        <f>AE115+AF115+AG115+AH115+AI115+AJ115</f>
        <v>0</v>
      </c>
      <c r="AL115" s="35">
        <f>AM115+AN115+AO115+AP115+AQ115</f>
        <v>35623139</v>
      </c>
      <c r="AM115" s="35">
        <f>I115+V115</f>
        <v>26426661</v>
      </c>
      <c r="AN115" s="35">
        <f>J115+Z115</f>
        <v>0</v>
      </c>
      <c r="AO115" s="35">
        <f t="shared" ref="AO115:AQ117" si="120">K115+AB115</f>
        <v>8932211</v>
      </c>
      <c r="AP115" s="35">
        <f t="shared" si="120"/>
        <v>264267</v>
      </c>
      <c r="AQ115" s="35">
        <f t="shared" si="120"/>
        <v>0</v>
      </c>
      <c r="AR115" s="38">
        <f>N115+AK115</f>
        <v>37.611600000000003</v>
      </c>
    </row>
    <row r="116" spans="1:44" x14ac:dyDescent="0.25">
      <c r="A116" s="32">
        <v>1440</v>
      </c>
      <c r="B116" s="32">
        <v>600010481</v>
      </c>
      <c r="C116" s="32">
        <f>_xlfn.XLOOKUP(B116,[1]List4!$B$4:$B$60,[1]List4!$C$4:$C$60)</f>
        <v>140147</v>
      </c>
      <c r="D116" s="33" t="s">
        <v>54</v>
      </c>
      <c r="E116" s="37">
        <v>3123</v>
      </c>
      <c r="F116" s="37" t="s">
        <v>63</v>
      </c>
      <c r="G116" s="37" t="s">
        <v>64</v>
      </c>
      <c r="H116" s="35">
        <f t="shared" si="118"/>
        <v>0</v>
      </c>
      <c r="I116" s="35">
        <v>0</v>
      </c>
      <c r="J116" s="33">
        <v>0</v>
      </c>
      <c r="K116" s="35">
        <v>0</v>
      </c>
      <c r="L116" s="35">
        <v>0</v>
      </c>
      <c r="M116" s="35">
        <v>0</v>
      </c>
      <c r="N116" s="43">
        <v>0</v>
      </c>
      <c r="O116" s="35">
        <f t="shared" si="119"/>
        <v>0</v>
      </c>
      <c r="P116" s="35"/>
      <c r="Q116" s="35"/>
      <c r="R116" s="35"/>
      <c r="S116" s="35"/>
      <c r="T116" s="35"/>
      <c r="U116" s="35"/>
      <c r="V116" s="35">
        <f>O116+P116+Q116+R116+S116+T116+U116</f>
        <v>0</v>
      </c>
      <c r="W116" s="35">
        <f>OON!J116</f>
        <v>0</v>
      </c>
      <c r="X116" s="35">
        <f>OON!P116</f>
        <v>0</v>
      </c>
      <c r="Y116" s="35">
        <f>OON!N116</f>
        <v>0</v>
      </c>
      <c r="Z116" s="35">
        <f>W116+X116+Y116</f>
        <v>0</v>
      </c>
      <c r="AA116" s="35">
        <f>V116+Z116</f>
        <v>0</v>
      </c>
      <c r="AB116" s="35">
        <f>ROUND((V116+W116+X116)*33.8%,0)</f>
        <v>0</v>
      </c>
      <c r="AC116" s="35">
        <f>ROUND(V116*1%,0)</f>
        <v>0</v>
      </c>
      <c r="AD116" s="35"/>
      <c r="AE116" s="38">
        <f>OON!S116</f>
        <v>0</v>
      </c>
      <c r="AF116" s="38"/>
      <c r="AG116" s="38"/>
      <c r="AH116" s="38"/>
      <c r="AI116" s="38"/>
      <c r="AJ116" s="38"/>
      <c r="AK116" s="38">
        <f>AE116+AF116+AG116+AH116+AI116+AJ116</f>
        <v>0</v>
      </c>
      <c r="AL116" s="35">
        <f>AM116+AN116+AO116+AP116+AQ116</f>
        <v>0</v>
      </c>
      <c r="AM116" s="35">
        <f>I116+V116</f>
        <v>0</v>
      </c>
      <c r="AN116" s="35">
        <f>J116+Z116</f>
        <v>0</v>
      </c>
      <c r="AO116" s="35">
        <f t="shared" si="120"/>
        <v>0</v>
      </c>
      <c r="AP116" s="35">
        <f t="shared" si="120"/>
        <v>0</v>
      </c>
      <c r="AQ116" s="35">
        <f t="shared" si="120"/>
        <v>0</v>
      </c>
      <c r="AR116" s="38">
        <f>N116+AK116</f>
        <v>0</v>
      </c>
    </row>
    <row r="117" spans="1:44" x14ac:dyDescent="0.25">
      <c r="A117" s="32">
        <v>1440</v>
      </c>
      <c r="B117" s="32">
        <v>600010481</v>
      </c>
      <c r="C117" s="32">
        <f>_xlfn.XLOOKUP(B117,[1]List4!$B$4:$B$60,[1]List4!$C$4:$C$60)</f>
        <v>140147</v>
      </c>
      <c r="D117" s="33" t="s">
        <v>54</v>
      </c>
      <c r="E117" s="32">
        <v>3147</v>
      </c>
      <c r="F117" s="32" t="s">
        <v>81</v>
      </c>
      <c r="G117" s="34" t="s">
        <v>64</v>
      </c>
      <c r="H117" s="35">
        <f t="shared" si="118"/>
        <v>5640490</v>
      </c>
      <c r="I117" s="35">
        <v>4184340</v>
      </c>
      <c r="J117" s="35">
        <v>0</v>
      </c>
      <c r="K117" s="35">
        <v>1414307</v>
      </c>
      <c r="L117" s="35">
        <v>41843</v>
      </c>
      <c r="M117" s="35">
        <v>0</v>
      </c>
      <c r="N117" s="43">
        <v>7.48</v>
      </c>
      <c r="O117" s="35">
        <f t="shared" si="119"/>
        <v>0</v>
      </c>
      <c r="P117" s="35"/>
      <c r="Q117" s="35"/>
      <c r="R117" s="35"/>
      <c r="S117" s="35"/>
      <c r="T117" s="35"/>
      <c r="U117" s="35"/>
      <c r="V117" s="35">
        <f>O117+P117+Q117+R117+S117+T117+U117</f>
        <v>0</v>
      </c>
      <c r="W117" s="35">
        <f>OON!J117</f>
        <v>0</v>
      </c>
      <c r="X117" s="35">
        <f>OON!P117</f>
        <v>0</v>
      </c>
      <c r="Y117" s="35">
        <f>OON!N117</f>
        <v>0</v>
      </c>
      <c r="Z117" s="35">
        <f>W117+X117+Y117</f>
        <v>0</v>
      </c>
      <c r="AA117" s="35">
        <f>V117+Z117</f>
        <v>0</v>
      </c>
      <c r="AB117" s="35">
        <f>ROUND((V117+W117+X117)*33.8%,0)</f>
        <v>0</v>
      </c>
      <c r="AC117" s="35">
        <f>ROUND(V117*1%,0)</f>
        <v>0</v>
      </c>
      <c r="AD117" s="35"/>
      <c r="AE117" s="38">
        <f>OON!S117</f>
        <v>0</v>
      </c>
      <c r="AF117" s="38"/>
      <c r="AG117" s="38"/>
      <c r="AH117" s="38"/>
      <c r="AI117" s="38"/>
      <c r="AJ117" s="38"/>
      <c r="AK117" s="38">
        <f>AE117+AF117+AG117+AH117+AI117+AJ117</f>
        <v>0</v>
      </c>
      <c r="AL117" s="35">
        <f>AM117+AN117+AO117+AP117+AQ117</f>
        <v>5640490</v>
      </c>
      <c r="AM117" s="35">
        <f>I117+V117</f>
        <v>4184340</v>
      </c>
      <c r="AN117" s="35">
        <f>J117+Z117</f>
        <v>0</v>
      </c>
      <c r="AO117" s="35">
        <f t="shared" si="120"/>
        <v>1414307</v>
      </c>
      <c r="AP117" s="35">
        <f t="shared" si="120"/>
        <v>41843</v>
      </c>
      <c r="AQ117" s="35">
        <f t="shared" si="120"/>
        <v>0</v>
      </c>
      <c r="AR117" s="38">
        <f>N117+AK117</f>
        <v>7.48</v>
      </c>
    </row>
    <row r="118" spans="1:44" x14ac:dyDescent="0.25">
      <c r="A118" s="45"/>
      <c r="B118" s="45"/>
      <c r="C118" s="45"/>
      <c r="D118" s="39" t="s">
        <v>176</v>
      </c>
      <c r="E118" s="45"/>
      <c r="F118" s="45"/>
      <c r="G118" s="49"/>
      <c r="H118" s="46">
        <f t="shared" ref="H118:AR118" si="121">SUM(H115:H117)</f>
        <v>41263629</v>
      </c>
      <c r="I118" s="46">
        <f t="shared" si="121"/>
        <v>30611001</v>
      </c>
      <c r="J118" s="39">
        <f t="shared" si="121"/>
        <v>0</v>
      </c>
      <c r="K118" s="46">
        <f t="shared" si="121"/>
        <v>10346518</v>
      </c>
      <c r="L118" s="46">
        <f t="shared" si="121"/>
        <v>306110</v>
      </c>
      <c r="M118" s="46">
        <f t="shared" si="121"/>
        <v>0</v>
      </c>
      <c r="N118" s="47">
        <f t="shared" si="121"/>
        <v>45.0916</v>
      </c>
      <c r="O118" s="46">
        <f t="shared" si="121"/>
        <v>0</v>
      </c>
      <c r="P118" s="46">
        <f t="shared" si="121"/>
        <v>0</v>
      </c>
      <c r="Q118" s="46">
        <f t="shared" si="121"/>
        <v>0</v>
      </c>
      <c r="R118" s="46">
        <f t="shared" si="121"/>
        <v>0</v>
      </c>
      <c r="S118" s="46">
        <f t="shared" si="121"/>
        <v>0</v>
      </c>
      <c r="T118" s="46">
        <f t="shared" si="121"/>
        <v>0</v>
      </c>
      <c r="U118" s="46">
        <f t="shared" si="121"/>
        <v>0</v>
      </c>
      <c r="V118" s="46">
        <f t="shared" si="121"/>
        <v>0</v>
      </c>
      <c r="W118" s="46">
        <f t="shared" si="121"/>
        <v>0</v>
      </c>
      <c r="X118" s="46">
        <f t="shared" si="121"/>
        <v>0</v>
      </c>
      <c r="Y118" s="46">
        <f t="shared" si="121"/>
        <v>0</v>
      </c>
      <c r="Z118" s="46">
        <f t="shared" si="121"/>
        <v>0</v>
      </c>
      <c r="AA118" s="46">
        <f t="shared" si="121"/>
        <v>0</v>
      </c>
      <c r="AB118" s="46">
        <f t="shared" si="121"/>
        <v>0</v>
      </c>
      <c r="AC118" s="46">
        <f t="shared" si="121"/>
        <v>0</v>
      </c>
      <c r="AD118" s="46">
        <f t="shared" si="121"/>
        <v>0</v>
      </c>
      <c r="AE118" s="51">
        <f t="shared" si="121"/>
        <v>0</v>
      </c>
      <c r="AF118" s="51">
        <f t="shared" si="121"/>
        <v>0</v>
      </c>
      <c r="AG118" s="51">
        <f t="shared" si="121"/>
        <v>0</v>
      </c>
      <c r="AH118" s="51">
        <f t="shared" si="121"/>
        <v>0</v>
      </c>
      <c r="AI118" s="51">
        <f t="shared" si="121"/>
        <v>0</v>
      </c>
      <c r="AJ118" s="51">
        <f t="shared" si="121"/>
        <v>0</v>
      </c>
      <c r="AK118" s="51">
        <f t="shared" si="121"/>
        <v>0</v>
      </c>
      <c r="AL118" s="46">
        <f t="shared" si="121"/>
        <v>41263629</v>
      </c>
      <c r="AM118" s="46">
        <f t="shared" si="121"/>
        <v>30611001</v>
      </c>
      <c r="AN118" s="46">
        <f t="shared" si="121"/>
        <v>0</v>
      </c>
      <c r="AO118" s="46">
        <f t="shared" si="121"/>
        <v>10346518</v>
      </c>
      <c r="AP118" s="46">
        <f t="shared" si="121"/>
        <v>306110</v>
      </c>
      <c r="AQ118" s="46">
        <f t="shared" si="121"/>
        <v>0</v>
      </c>
      <c r="AR118" s="51">
        <f t="shared" si="121"/>
        <v>45.0916</v>
      </c>
    </row>
    <row r="119" spans="1:44" x14ac:dyDescent="0.25">
      <c r="A119" s="32">
        <v>1442</v>
      </c>
      <c r="B119" s="32">
        <v>600010686</v>
      </c>
      <c r="C119" s="32">
        <f>_xlfn.XLOOKUP(B119,[1]List4!$B$4:$B$60,[1]List4!$C$4:$C$60)</f>
        <v>555053</v>
      </c>
      <c r="D119" s="33" t="s">
        <v>55</v>
      </c>
      <c r="E119" s="32">
        <v>3123</v>
      </c>
      <c r="F119" s="32" t="s">
        <v>36</v>
      </c>
      <c r="G119" s="32" t="s">
        <v>7</v>
      </c>
      <c r="H119" s="35">
        <f t="shared" ref="H119:H120" si="122">I119+J119+K119+L119+M119</f>
        <v>56902020</v>
      </c>
      <c r="I119" s="35">
        <v>42212181</v>
      </c>
      <c r="J119" s="33">
        <v>0</v>
      </c>
      <c r="K119" s="35">
        <v>14267717</v>
      </c>
      <c r="L119" s="35">
        <v>422122</v>
      </c>
      <c r="M119" s="35">
        <v>0</v>
      </c>
      <c r="N119" s="43">
        <v>57.024299999999997</v>
      </c>
      <c r="O119" s="35">
        <f t="shared" ref="O119:O120" si="123">X119*-1</f>
        <v>-21000</v>
      </c>
      <c r="P119" s="35"/>
      <c r="Q119" s="35"/>
      <c r="R119" s="35"/>
      <c r="S119" s="35"/>
      <c r="T119" s="35"/>
      <c r="U119" s="35"/>
      <c r="V119" s="35">
        <f>O119+P119+Q119+R119+S119+T119+U119</f>
        <v>-21000</v>
      </c>
      <c r="W119" s="35">
        <f>OON!J119</f>
        <v>0</v>
      </c>
      <c r="X119" s="35">
        <f>OON!P119</f>
        <v>21000</v>
      </c>
      <c r="Y119" s="35">
        <f>OON!N119</f>
        <v>0</v>
      </c>
      <c r="Z119" s="35">
        <f>W119+X119+Y119</f>
        <v>21000</v>
      </c>
      <c r="AA119" s="35">
        <f>V119+Z119</f>
        <v>0</v>
      </c>
      <c r="AB119" s="35">
        <f>ROUND((V119+W119+X119)*33.8%,0)</f>
        <v>0</v>
      </c>
      <c r="AC119" s="35">
        <f>ROUND(V119*1%,0)</f>
        <v>-210</v>
      </c>
      <c r="AD119" s="35"/>
      <c r="AE119" s="38">
        <f>OON!S119</f>
        <v>-0.03</v>
      </c>
      <c r="AF119" s="38"/>
      <c r="AG119" s="38"/>
      <c r="AH119" s="38"/>
      <c r="AI119" s="38"/>
      <c r="AJ119" s="38"/>
      <c r="AK119" s="38">
        <f>AE119+AF119+AG119+AH119+AI119+AJ119</f>
        <v>-0.03</v>
      </c>
      <c r="AL119" s="35">
        <f>AM119+AN119+AO119+AP119+AQ119</f>
        <v>56901810</v>
      </c>
      <c r="AM119" s="35">
        <f>I119+V119</f>
        <v>42191181</v>
      </c>
      <c r="AN119" s="35">
        <f>J119+Z119</f>
        <v>21000</v>
      </c>
      <c r="AO119" s="35">
        <f t="shared" ref="AO119:AQ120" si="124">K119+AB119</f>
        <v>14267717</v>
      </c>
      <c r="AP119" s="35">
        <f t="shared" si="124"/>
        <v>421912</v>
      </c>
      <c r="AQ119" s="35">
        <f t="shared" si="124"/>
        <v>0</v>
      </c>
      <c r="AR119" s="38">
        <f>N119+AK119</f>
        <v>56.994299999999996</v>
      </c>
    </row>
    <row r="120" spans="1:44" x14ac:dyDescent="0.25">
      <c r="A120" s="32">
        <v>1442</v>
      </c>
      <c r="B120" s="32">
        <v>600010686</v>
      </c>
      <c r="C120" s="32">
        <f>_xlfn.XLOOKUP(B120,[1]List4!$B$4:$B$60,[1]List4!$C$4:$C$60)</f>
        <v>555053</v>
      </c>
      <c r="D120" s="33" t="s">
        <v>55</v>
      </c>
      <c r="E120" s="37">
        <v>3123</v>
      </c>
      <c r="F120" s="37" t="s">
        <v>63</v>
      </c>
      <c r="G120" s="37" t="s">
        <v>64</v>
      </c>
      <c r="H120" s="35">
        <f t="shared" si="122"/>
        <v>0</v>
      </c>
      <c r="I120" s="35">
        <v>0</v>
      </c>
      <c r="J120" s="33">
        <v>0</v>
      </c>
      <c r="K120" s="35">
        <v>0</v>
      </c>
      <c r="L120" s="35">
        <v>0</v>
      </c>
      <c r="M120" s="35">
        <v>0</v>
      </c>
      <c r="N120" s="43">
        <v>0</v>
      </c>
      <c r="O120" s="35">
        <f t="shared" si="123"/>
        <v>0</v>
      </c>
      <c r="P120" s="35"/>
      <c r="Q120" s="35"/>
      <c r="R120" s="35"/>
      <c r="S120" s="35"/>
      <c r="T120" s="35"/>
      <c r="U120" s="35"/>
      <c r="V120" s="35">
        <f>O120+P120+Q120+R120+S120+T120+U120</f>
        <v>0</v>
      </c>
      <c r="W120" s="35">
        <f>OON!J120</f>
        <v>0</v>
      </c>
      <c r="X120" s="35">
        <f>OON!P120</f>
        <v>0</v>
      </c>
      <c r="Y120" s="35">
        <f>OON!N120</f>
        <v>0</v>
      </c>
      <c r="Z120" s="35">
        <f>W120+X120+Y120</f>
        <v>0</v>
      </c>
      <c r="AA120" s="35">
        <f>V120+Z120</f>
        <v>0</v>
      </c>
      <c r="AB120" s="35">
        <f>ROUND((V120+W120+X120)*33.8%,0)</f>
        <v>0</v>
      </c>
      <c r="AC120" s="35">
        <f>ROUND(V120*1%,0)</f>
        <v>0</v>
      </c>
      <c r="AD120" s="35"/>
      <c r="AE120" s="38">
        <f>OON!S120</f>
        <v>0</v>
      </c>
      <c r="AF120" s="38"/>
      <c r="AG120" s="38"/>
      <c r="AH120" s="38"/>
      <c r="AI120" s="38"/>
      <c r="AJ120" s="38"/>
      <c r="AK120" s="38">
        <f>AE120+AF120+AG120+AH120+AI120+AJ120</f>
        <v>0</v>
      </c>
      <c r="AL120" s="35">
        <f>AM120+AN120+AO120+AP120+AQ120</f>
        <v>0</v>
      </c>
      <c r="AM120" s="35">
        <f>I120+V120</f>
        <v>0</v>
      </c>
      <c r="AN120" s="35">
        <f>J120+Z120</f>
        <v>0</v>
      </c>
      <c r="AO120" s="35">
        <f t="shared" si="124"/>
        <v>0</v>
      </c>
      <c r="AP120" s="35">
        <f t="shared" si="124"/>
        <v>0</v>
      </c>
      <c r="AQ120" s="35">
        <f t="shared" si="124"/>
        <v>0</v>
      </c>
      <c r="AR120" s="38">
        <f>N120+AK120</f>
        <v>0</v>
      </c>
    </row>
    <row r="121" spans="1:44" x14ac:dyDescent="0.25">
      <c r="A121" s="45"/>
      <c r="B121" s="45"/>
      <c r="C121" s="45"/>
      <c r="D121" s="39" t="s">
        <v>177</v>
      </c>
      <c r="E121" s="48"/>
      <c r="F121" s="48"/>
      <c r="G121" s="48"/>
      <c r="H121" s="46">
        <f t="shared" ref="H121:AR121" si="125">SUM(H119:H120)</f>
        <v>56902020</v>
      </c>
      <c r="I121" s="46">
        <f t="shared" si="125"/>
        <v>42212181</v>
      </c>
      <c r="J121" s="39">
        <f t="shared" si="125"/>
        <v>0</v>
      </c>
      <c r="K121" s="46">
        <f t="shared" si="125"/>
        <v>14267717</v>
      </c>
      <c r="L121" s="46">
        <f t="shared" si="125"/>
        <v>422122</v>
      </c>
      <c r="M121" s="46">
        <f t="shared" si="125"/>
        <v>0</v>
      </c>
      <c r="N121" s="47">
        <f t="shared" si="125"/>
        <v>57.024299999999997</v>
      </c>
      <c r="O121" s="46">
        <f t="shared" si="125"/>
        <v>-21000</v>
      </c>
      <c r="P121" s="46">
        <f t="shared" si="125"/>
        <v>0</v>
      </c>
      <c r="Q121" s="46">
        <f t="shared" si="125"/>
        <v>0</v>
      </c>
      <c r="R121" s="46">
        <f t="shared" si="125"/>
        <v>0</v>
      </c>
      <c r="S121" s="46">
        <f t="shared" si="125"/>
        <v>0</v>
      </c>
      <c r="T121" s="46">
        <f t="shared" si="125"/>
        <v>0</v>
      </c>
      <c r="U121" s="46">
        <f t="shared" si="125"/>
        <v>0</v>
      </c>
      <c r="V121" s="46">
        <f t="shared" si="125"/>
        <v>-21000</v>
      </c>
      <c r="W121" s="46">
        <f t="shared" si="125"/>
        <v>0</v>
      </c>
      <c r="X121" s="46">
        <f t="shared" si="125"/>
        <v>21000</v>
      </c>
      <c r="Y121" s="46">
        <f t="shared" si="125"/>
        <v>0</v>
      </c>
      <c r="Z121" s="46">
        <f t="shared" si="125"/>
        <v>21000</v>
      </c>
      <c r="AA121" s="46">
        <f t="shared" si="125"/>
        <v>0</v>
      </c>
      <c r="AB121" s="46">
        <f t="shared" si="125"/>
        <v>0</v>
      </c>
      <c r="AC121" s="46">
        <f t="shared" si="125"/>
        <v>-210</v>
      </c>
      <c r="AD121" s="46">
        <f t="shared" si="125"/>
        <v>0</v>
      </c>
      <c r="AE121" s="51">
        <f t="shared" si="125"/>
        <v>-0.03</v>
      </c>
      <c r="AF121" s="51">
        <f t="shared" si="125"/>
        <v>0</v>
      </c>
      <c r="AG121" s="51">
        <f t="shared" si="125"/>
        <v>0</v>
      </c>
      <c r="AH121" s="51">
        <f t="shared" si="125"/>
        <v>0</v>
      </c>
      <c r="AI121" s="51">
        <f t="shared" si="125"/>
        <v>0</v>
      </c>
      <c r="AJ121" s="51">
        <f t="shared" si="125"/>
        <v>0</v>
      </c>
      <c r="AK121" s="51">
        <f t="shared" si="125"/>
        <v>-0.03</v>
      </c>
      <c r="AL121" s="46">
        <f t="shared" si="125"/>
        <v>56901810</v>
      </c>
      <c r="AM121" s="46">
        <f t="shared" si="125"/>
        <v>42191181</v>
      </c>
      <c r="AN121" s="46">
        <f t="shared" si="125"/>
        <v>21000</v>
      </c>
      <c r="AO121" s="46">
        <f t="shared" si="125"/>
        <v>14267717</v>
      </c>
      <c r="AP121" s="46">
        <f t="shared" si="125"/>
        <v>421912</v>
      </c>
      <c r="AQ121" s="46">
        <f t="shared" si="125"/>
        <v>0</v>
      </c>
      <c r="AR121" s="51">
        <f t="shared" si="125"/>
        <v>56.994299999999996</v>
      </c>
    </row>
    <row r="122" spans="1:44" x14ac:dyDescent="0.25">
      <c r="A122" s="32">
        <v>1443</v>
      </c>
      <c r="B122" s="32">
        <v>600170918</v>
      </c>
      <c r="C122" s="32">
        <f>_xlfn.XLOOKUP(B122,[1]List4!$B$4:$B$60,[1]List4!$C$4:$C$60)</f>
        <v>15043151</v>
      </c>
      <c r="D122" s="33" t="s">
        <v>56</v>
      </c>
      <c r="E122" s="32">
        <v>3122</v>
      </c>
      <c r="F122" s="32" t="s">
        <v>36</v>
      </c>
      <c r="G122" s="32" t="s">
        <v>7</v>
      </c>
      <c r="H122" s="35">
        <f t="shared" ref="H122:H124" si="126">I122+J122+K122+L122+M122</f>
        <v>32896257</v>
      </c>
      <c r="I122" s="35">
        <v>24403751</v>
      </c>
      <c r="J122" s="33">
        <v>0</v>
      </c>
      <c r="K122" s="35">
        <v>8248468</v>
      </c>
      <c r="L122" s="35">
        <v>244038</v>
      </c>
      <c r="M122" s="35">
        <v>0</v>
      </c>
      <c r="N122" s="43">
        <v>36.262</v>
      </c>
      <c r="O122" s="35">
        <f t="shared" ref="O122:O124" si="127">X122*-1</f>
        <v>0</v>
      </c>
      <c r="P122" s="35"/>
      <c r="Q122" s="35"/>
      <c r="R122" s="35"/>
      <c r="S122" s="35"/>
      <c r="T122" s="35"/>
      <c r="U122" s="35"/>
      <c r="V122" s="35">
        <f>O122+P122+Q122+R122+S122+T122+U122</f>
        <v>0</v>
      </c>
      <c r="W122" s="35">
        <f>OON!J122</f>
        <v>149000</v>
      </c>
      <c r="X122" s="35">
        <f>OON!P122</f>
        <v>0</v>
      </c>
      <c r="Y122" s="35">
        <f>OON!N122</f>
        <v>0</v>
      </c>
      <c r="Z122" s="35">
        <f>W122+X122+Y122</f>
        <v>149000</v>
      </c>
      <c r="AA122" s="35">
        <f>V122+Z122</f>
        <v>149000</v>
      </c>
      <c r="AB122" s="35">
        <f>ROUND((V122+W122+X122)*33.8%,0)</f>
        <v>50362</v>
      </c>
      <c r="AC122" s="35">
        <f>ROUND(V122*1%,0)</f>
        <v>0</v>
      </c>
      <c r="AD122" s="35"/>
      <c r="AE122" s="38">
        <f>OON!S122</f>
        <v>0</v>
      </c>
      <c r="AF122" s="38"/>
      <c r="AG122" s="38"/>
      <c r="AH122" s="38"/>
      <c r="AI122" s="38"/>
      <c r="AJ122" s="38"/>
      <c r="AK122" s="38">
        <f>AE122+AF122+AG122+AH122+AI122+AJ122</f>
        <v>0</v>
      </c>
      <c r="AL122" s="35">
        <f>AM122+AN122+AO122+AP122+AQ122</f>
        <v>33095619</v>
      </c>
      <c r="AM122" s="35">
        <f>I122+V122</f>
        <v>24403751</v>
      </c>
      <c r="AN122" s="35">
        <f>J122+Z122</f>
        <v>149000</v>
      </c>
      <c r="AO122" s="35">
        <f t="shared" ref="AO122:AQ124" si="128">K122+AB122</f>
        <v>8298830</v>
      </c>
      <c r="AP122" s="35">
        <f t="shared" si="128"/>
        <v>244038</v>
      </c>
      <c r="AQ122" s="35">
        <f t="shared" si="128"/>
        <v>0</v>
      </c>
      <c r="AR122" s="38">
        <f>N122+AK122</f>
        <v>36.262</v>
      </c>
    </row>
    <row r="123" spans="1:44" x14ac:dyDescent="0.25">
      <c r="A123" s="32">
        <v>1443</v>
      </c>
      <c r="B123" s="32">
        <v>600170918</v>
      </c>
      <c r="C123" s="32">
        <f>_xlfn.XLOOKUP(B123,[1]List4!$B$4:$B$60,[1]List4!$C$4:$C$60)</f>
        <v>15043151</v>
      </c>
      <c r="D123" s="33" t="s">
        <v>56</v>
      </c>
      <c r="E123" s="37">
        <v>3122</v>
      </c>
      <c r="F123" s="37" t="s">
        <v>63</v>
      </c>
      <c r="G123" s="37" t="s">
        <v>64</v>
      </c>
      <c r="H123" s="35">
        <f t="shared" si="126"/>
        <v>0</v>
      </c>
      <c r="I123" s="35">
        <v>0</v>
      </c>
      <c r="J123" s="33">
        <v>0</v>
      </c>
      <c r="K123" s="35">
        <v>0</v>
      </c>
      <c r="L123" s="35">
        <v>0</v>
      </c>
      <c r="M123" s="35">
        <v>0</v>
      </c>
      <c r="N123" s="43">
        <v>0</v>
      </c>
      <c r="O123" s="35">
        <f t="shared" si="127"/>
        <v>0</v>
      </c>
      <c r="P123" s="35"/>
      <c r="Q123" s="35"/>
      <c r="R123" s="35"/>
      <c r="S123" s="35"/>
      <c r="T123" s="35"/>
      <c r="U123" s="35"/>
      <c r="V123" s="35">
        <f>O123+P123+Q123+R123+S123+T123+U123</f>
        <v>0</v>
      </c>
      <c r="W123" s="35">
        <f>OON!J123</f>
        <v>0</v>
      </c>
      <c r="X123" s="35">
        <f>OON!P123</f>
        <v>0</v>
      </c>
      <c r="Y123" s="35">
        <f>OON!N123</f>
        <v>0</v>
      </c>
      <c r="Z123" s="35">
        <f>W123+X123+Y123</f>
        <v>0</v>
      </c>
      <c r="AA123" s="35">
        <f>V123+Z123</f>
        <v>0</v>
      </c>
      <c r="AB123" s="35">
        <f>ROUND((V123+W123+X123)*33.8%,0)</f>
        <v>0</v>
      </c>
      <c r="AC123" s="35">
        <f>ROUND(V123*1%,0)</f>
        <v>0</v>
      </c>
      <c r="AD123" s="35"/>
      <c r="AE123" s="38">
        <f>OON!S123</f>
        <v>0</v>
      </c>
      <c r="AF123" s="38"/>
      <c r="AG123" s="38"/>
      <c r="AH123" s="38"/>
      <c r="AI123" s="38"/>
      <c r="AJ123" s="38"/>
      <c r="AK123" s="38">
        <f>AE123+AF123+AG123+AH123+AI123+AJ123</f>
        <v>0</v>
      </c>
      <c r="AL123" s="35">
        <f>AM123+AN123+AO123+AP123+AQ123</f>
        <v>0</v>
      </c>
      <c r="AM123" s="35">
        <f>I123+V123</f>
        <v>0</v>
      </c>
      <c r="AN123" s="35">
        <f>J123+Z123</f>
        <v>0</v>
      </c>
      <c r="AO123" s="35">
        <f t="shared" si="128"/>
        <v>0</v>
      </c>
      <c r="AP123" s="35">
        <f t="shared" si="128"/>
        <v>0</v>
      </c>
      <c r="AQ123" s="35">
        <f t="shared" si="128"/>
        <v>0</v>
      </c>
      <c r="AR123" s="38">
        <f>N123+AK123</f>
        <v>0</v>
      </c>
    </row>
    <row r="124" spans="1:44" x14ac:dyDescent="0.25">
      <c r="A124" s="32">
        <v>1443</v>
      </c>
      <c r="B124" s="32">
        <v>600170918</v>
      </c>
      <c r="C124" s="34">
        <v>15043151</v>
      </c>
      <c r="D124" s="33" t="s">
        <v>56</v>
      </c>
      <c r="E124" s="32">
        <v>3147</v>
      </c>
      <c r="F124" s="32" t="s">
        <v>81</v>
      </c>
      <c r="G124" s="34" t="s">
        <v>64</v>
      </c>
      <c r="H124" s="35">
        <f t="shared" si="126"/>
        <v>2952903</v>
      </c>
      <c r="I124" s="35">
        <v>2190581</v>
      </c>
      <c r="J124" s="35">
        <v>0</v>
      </c>
      <c r="K124" s="35">
        <v>740416</v>
      </c>
      <c r="L124" s="35">
        <v>21906</v>
      </c>
      <c r="M124" s="35">
        <v>0</v>
      </c>
      <c r="N124" s="43">
        <v>3.92</v>
      </c>
      <c r="O124" s="35">
        <f t="shared" si="127"/>
        <v>0</v>
      </c>
      <c r="P124" s="35"/>
      <c r="Q124" s="35"/>
      <c r="R124" s="35"/>
      <c r="S124" s="35"/>
      <c r="T124" s="35"/>
      <c r="U124" s="35"/>
      <c r="V124" s="35">
        <f>O124+P124+Q124+R124+S124+T124+U124</f>
        <v>0</v>
      </c>
      <c r="W124" s="35">
        <f>OON!J124</f>
        <v>0</v>
      </c>
      <c r="X124" s="35">
        <f>OON!P124</f>
        <v>0</v>
      </c>
      <c r="Y124" s="35">
        <f>OON!N124</f>
        <v>0</v>
      </c>
      <c r="Z124" s="35">
        <f>W124+X124+Y124</f>
        <v>0</v>
      </c>
      <c r="AA124" s="35">
        <f>V124+Z124</f>
        <v>0</v>
      </c>
      <c r="AB124" s="35">
        <f>ROUND((V124+W124+X124)*33.8%,0)</f>
        <v>0</v>
      </c>
      <c r="AC124" s="35">
        <f>ROUND(V124*1%,0)</f>
        <v>0</v>
      </c>
      <c r="AD124" s="35"/>
      <c r="AE124" s="38">
        <f>OON!S124</f>
        <v>0</v>
      </c>
      <c r="AF124" s="38"/>
      <c r="AG124" s="38"/>
      <c r="AH124" s="38"/>
      <c r="AI124" s="38"/>
      <c r="AJ124" s="38"/>
      <c r="AK124" s="38">
        <f>AE124+AF124+AG124+AH124+AI124+AJ124</f>
        <v>0</v>
      </c>
      <c r="AL124" s="35">
        <f>AM124+AN124+AO124+AP124+AQ124</f>
        <v>2952903</v>
      </c>
      <c r="AM124" s="35">
        <f>I124+V124</f>
        <v>2190581</v>
      </c>
      <c r="AN124" s="35">
        <f>J124+Z124</f>
        <v>0</v>
      </c>
      <c r="AO124" s="35">
        <f t="shared" si="128"/>
        <v>740416</v>
      </c>
      <c r="AP124" s="35">
        <f t="shared" si="128"/>
        <v>21906</v>
      </c>
      <c r="AQ124" s="35">
        <f t="shared" si="128"/>
        <v>0</v>
      </c>
      <c r="AR124" s="38">
        <f>N124+AK124</f>
        <v>3.92</v>
      </c>
    </row>
    <row r="125" spans="1:44" x14ac:dyDescent="0.25">
      <c r="A125" s="45"/>
      <c r="B125" s="45"/>
      <c r="C125" s="49"/>
      <c r="D125" s="39" t="s">
        <v>178</v>
      </c>
      <c r="E125" s="45"/>
      <c r="F125" s="45"/>
      <c r="G125" s="49"/>
      <c r="H125" s="46">
        <f t="shared" ref="H125:AR125" si="129">SUM(H122:H124)</f>
        <v>35849160</v>
      </c>
      <c r="I125" s="46">
        <f t="shared" si="129"/>
        <v>26594332</v>
      </c>
      <c r="J125" s="39">
        <f t="shared" si="129"/>
        <v>0</v>
      </c>
      <c r="K125" s="46">
        <f t="shared" si="129"/>
        <v>8988884</v>
      </c>
      <c r="L125" s="46">
        <f t="shared" si="129"/>
        <v>265944</v>
      </c>
      <c r="M125" s="46">
        <f t="shared" si="129"/>
        <v>0</v>
      </c>
      <c r="N125" s="47">
        <f t="shared" si="129"/>
        <v>40.182000000000002</v>
      </c>
      <c r="O125" s="46">
        <f t="shared" si="129"/>
        <v>0</v>
      </c>
      <c r="P125" s="46">
        <f t="shared" si="129"/>
        <v>0</v>
      </c>
      <c r="Q125" s="46">
        <f t="shared" si="129"/>
        <v>0</v>
      </c>
      <c r="R125" s="46">
        <f t="shared" si="129"/>
        <v>0</v>
      </c>
      <c r="S125" s="46">
        <f t="shared" si="129"/>
        <v>0</v>
      </c>
      <c r="T125" s="46">
        <f t="shared" si="129"/>
        <v>0</v>
      </c>
      <c r="U125" s="46">
        <f t="shared" si="129"/>
        <v>0</v>
      </c>
      <c r="V125" s="46">
        <f t="shared" si="129"/>
        <v>0</v>
      </c>
      <c r="W125" s="46">
        <f t="shared" si="129"/>
        <v>149000</v>
      </c>
      <c r="X125" s="46">
        <f t="shared" si="129"/>
        <v>0</v>
      </c>
      <c r="Y125" s="46">
        <f t="shared" si="129"/>
        <v>0</v>
      </c>
      <c r="Z125" s="46">
        <f t="shared" si="129"/>
        <v>149000</v>
      </c>
      <c r="AA125" s="46">
        <f t="shared" si="129"/>
        <v>149000</v>
      </c>
      <c r="AB125" s="46">
        <f t="shared" si="129"/>
        <v>50362</v>
      </c>
      <c r="AC125" s="46">
        <f t="shared" si="129"/>
        <v>0</v>
      </c>
      <c r="AD125" s="46">
        <f t="shared" si="129"/>
        <v>0</v>
      </c>
      <c r="AE125" s="51">
        <f t="shared" si="129"/>
        <v>0</v>
      </c>
      <c r="AF125" s="51">
        <f t="shared" si="129"/>
        <v>0</v>
      </c>
      <c r="AG125" s="51">
        <f t="shared" si="129"/>
        <v>0</v>
      </c>
      <c r="AH125" s="51">
        <f t="shared" si="129"/>
        <v>0</v>
      </c>
      <c r="AI125" s="51">
        <f t="shared" si="129"/>
        <v>0</v>
      </c>
      <c r="AJ125" s="51">
        <f t="shared" si="129"/>
        <v>0</v>
      </c>
      <c r="AK125" s="51">
        <f t="shared" si="129"/>
        <v>0</v>
      </c>
      <c r="AL125" s="46">
        <f t="shared" si="129"/>
        <v>36048522</v>
      </c>
      <c r="AM125" s="46">
        <f t="shared" si="129"/>
        <v>26594332</v>
      </c>
      <c r="AN125" s="46">
        <f t="shared" si="129"/>
        <v>149000</v>
      </c>
      <c r="AO125" s="46">
        <f t="shared" si="129"/>
        <v>9039246</v>
      </c>
      <c r="AP125" s="46">
        <f t="shared" si="129"/>
        <v>265944</v>
      </c>
      <c r="AQ125" s="46">
        <f t="shared" si="129"/>
        <v>0</v>
      </c>
      <c r="AR125" s="51">
        <f t="shared" si="129"/>
        <v>40.182000000000002</v>
      </c>
    </row>
    <row r="126" spans="1:44" x14ac:dyDescent="0.25">
      <c r="A126" s="32">
        <v>1448</v>
      </c>
      <c r="B126" s="32">
        <v>600010678</v>
      </c>
      <c r="C126" s="32">
        <f>_xlfn.XLOOKUP(B126,[1]List4!$B$4:$B$60,[1]List4!$C$4:$C$60)</f>
        <v>82554</v>
      </c>
      <c r="D126" s="33" t="s">
        <v>57</v>
      </c>
      <c r="E126" s="32">
        <v>3123</v>
      </c>
      <c r="F126" s="32" t="s">
        <v>36</v>
      </c>
      <c r="G126" s="32" t="s">
        <v>7</v>
      </c>
      <c r="H126" s="35">
        <f t="shared" ref="H126:H128" si="130">I126+J126+K126+L126+M126</f>
        <v>73033482</v>
      </c>
      <c r="I126" s="35">
        <v>52131204</v>
      </c>
      <c r="J126" s="33">
        <v>0</v>
      </c>
      <c r="K126" s="35">
        <v>17620347</v>
      </c>
      <c r="L126" s="35">
        <v>521312</v>
      </c>
      <c r="M126" s="35">
        <v>2760619</v>
      </c>
      <c r="N126" s="43">
        <v>75.641800000000003</v>
      </c>
      <c r="O126" s="35">
        <f t="shared" ref="O126:O128" si="131">X126*-1</f>
        <v>0</v>
      </c>
      <c r="P126" s="35"/>
      <c r="Q126" s="35"/>
      <c r="R126" s="35"/>
      <c r="S126" s="35">
        <v>217058</v>
      </c>
      <c r="T126" s="35"/>
      <c r="U126" s="35"/>
      <c r="V126" s="35">
        <f>O126+P126+Q126+R126+S126+T126+U126</f>
        <v>217058</v>
      </c>
      <c r="W126" s="35">
        <f>OON!J126</f>
        <v>908900</v>
      </c>
      <c r="X126" s="35">
        <f>OON!P126</f>
        <v>0</v>
      </c>
      <c r="Y126" s="35">
        <f>OON!N126</f>
        <v>0</v>
      </c>
      <c r="Z126" s="35">
        <f>W126+X126+Y126</f>
        <v>908900</v>
      </c>
      <c r="AA126" s="35">
        <f>V126+Z126</f>
        <v>1125958</v>
      </c>
      <c r="AB126" s="35">
        <f>ROUND((V126+W126+X126)*33.8%,0)</f>
        <v>380574</v>
      </c>
      <c r="AC126" s="35">
        <f>ROUND(V126*1%,0)</f>
        <v>2171</v>
      </c>
      <c r="AD126" s="35"/>
      <c r="AE126" s="38">
        <f>OON!S126</f>
        <v>0</v>
      </c>
      <c r="AF126" s="38"/>
      <c r="AG126" s="38"/>
      <c r="AH126" s="38">
        <v>0.32</v>
      </c>
      <c r="AI126" s="38"/>
      <c r="AJ126" s="38"/>
      <c r="AK126" s="38">
        <f>AE126+AF126+AG126+AH126+AI126+AJ126</f>
        <v>0.32</v>
      </c>
      <c r="AL126" s="35">
        <f>AM126+AN126+AO126+AP126+AQ126</f>
        <v>74542185</v>
      </c>
      <c r="AM126" s="35">
        <f>I126+V126</f>
        <v>52348262</v>
      </c>
      <c r="AN126" s="35">
        <f>J126+Z126</f>
        <v>908900</v>
      </c>
      <c r="AO126" s="35">
        <f t="shared" ref="AO126:AQ128" si="132">K126+AB126</f>
        <v>18000921</v>
      </c>
      <c r="AP126" s="35">
        <f t="shared" si="132"/>
        <v>523483</v>
      </c>
      <c r="AQ126" s="35">
        <f t="shared" si="132"/>
        <v>2760619</v>
      </c>
      <c r="AR126" s="38">
        <f>N126+AK126</f>
        <v>75.961799999999997</v>
      </c>
    </row>
    <row r="127" spans="1:44" x14ac:dyDescent="0.25">
      <c r="A127" s="32">
        <v>1448</v>
      </c>
      <c r="B127" s="32">
        <v>600010678</v>
      </c>
      <c r="C127" s="32">
        <f>_xlfn.XLOOKUP(B127,[1]List4!$B$4:$B$60,[1]List4!$C$4:$C$60)</f>
        <v>82554</v>
      </c>
      <c r="D127" s="33" t="s">
        <v>57</v>
      </c>
      <c r="E127" s="37">
        <v>3123</v>
      </c>
      <c r="F127" s="37" t="s">
        <v>63</v>
      </c>
      <c r="G127" s="37" t="s">
        <v>64</v>
      </c>
      <c r="H127" s="35">
        <f t="shared" si="130"/>
        <v>0</v>
      </c>
      <c r="I127" s="35">
        <v>0</v>
      </c>
      <c r="J127" s="33">
        <v>0</v>
      </c>
      <c r="K127" s="35">
        <v>0</v>
      </c>
      <c r="L127" s="35">
        <v>0</v>
      </c>
      <c r="M127" s="35">
        <v>0</v>
      </c>
      <c r="N127" s="43">
        <v>0</v>
      </c>
      <c r="O127" s="35">
        <f t="shared" si="131"/>
        <v>0</v>
      </c>
      <c r="P127" s="35"/>
      <c r="Q127" s="35"/>
      <c r="R127" s="35"/>
      <c r="S127" s="35"/>
      <c r="T127" s="35"/>
      <c r="U127" s="35"/>
      <c r="V127" s="35">
        <f>O127+P127+Q127+R127+S127+T127+U127</f>
        <v>0</v>
      </c>
      <c r="W127" s="35">
        <f>OON!J127</f>
        <v>0</v>
      </c>
      <c r="X127" s="35">
        <f>OON!P127</f>
        <v>0</v>
      </c>
      <c r="Y127" s="35">
        <f>OON!N127</f>
        <v>0</v>
      </c>
      <c r="Z127" s="35">
        <f>W127+X127+Y127</f>
        <v>0</v>
      </c>
      <c r="AA127" s="35">
        <f>V127+Z127</f>
        <v>0</v>
      </c>
      <c r="AB127" s="35">
        <f>ROUND((V127+W127+X127)*33.8%,0)</f>
        <v>0</v>
      </c>
      <c r="AC127" s="35">
        <f>ROUND(V127*1%,0)</f>
        <v>0</v>
      </c>
      <c r="AD127" s="35"/>
      <c r="AE127" s="38">
        <f>OON!S127</f>
        <v>0</v>
      </c>
      <c r="AF127" s="38"/>
      <c r="AG127" s="38"/>
      <c r="AH127" s="38"/>
      <c r="AI127" s="38"/>
      <c r="AJ127" s="38"/>
      <c r="AK127" s="38">
        <f>AE127+AF127+AG127+AH127+AI127+AJ127</f>
        <v>0</v>
      </c>
      <c r="AL127" s="35">
        <f>AM127+AN127+AO127+AP127+AQ127</f>
        <v>0</v>
      </c>
      <c r="AM127" s="35">
        <f>I127+V127</f>
        <v>0</v>
      </c>
      <c r="AN127" s="35">
        <f>J127+Z127</f>
        <v>0</v>
      </c>
      <c r="AO127" s="35">
        <f t="shared" si="132"/>
        <v>0</v>
      </c>
      <c r="AP127" s="35">
        <f t="shared" si="132"/>
        <v>0</v>
      </c>
      <c r="AQ127" s="35">
        <f t="shared" si="132"/>
        <v>0</v>
      </c>
      <c r="AR127" s="38">
        <f>N127+AK127</f>
        <v>0</v>
      </c>
    </row>
    <row r="128" spans="1:44" x14ac:dyDescent="0.25">
      <c r="A128" s="32">
        <v>1448</v>
      </c>
      <c r="B128" s="32">
        <v>600010678</v>
      </c>
      <c r="C128" s="32">
        <f>_xlfn.XLOOKUP(B128,[1]List4!$B$4:$B$60,[1]List4!$C$4:$C$60)</f>
        <v>82554</v>
      </c>
      <c r="D128" s="33" t="s">
        <v>57</v>
      </c>
      <c r="E128" s="32">
        <v>3147</v>
      </c>
      <c r="F128" s="32" t="s">
        <v>81</v>
      </c>
      <c r="G128" s="34" t="s">
        <v>64</v>
      </c>
      <c r="H128" s="35">
        <f t="shared" si="130"/>
        <v>3824623</v>
      </c>
      <c r="I128" s="35">
        <v>2837257</v>
      </c>
      <c r="J128" s="35">
        <v>0</v>
      </c>
      <c r="K128" s="35">
        <v>958993</v>
      </c>
      <c r="L128" s="35">
        <v>28373</v>
      </c>
      <c r="M128" s="35">
        <v>0</v>
      </c>
      <c r="N128" s="43">
        <v>5.07</v>
      </c>
      <c r="O128" s="35">
        <f t="shared" si="131"/>
        <v>0</v>
      </c>
      <c r="P128" s="35"/>
      <c r="Q128" s="35"/>
      <c r="R128" s="35"/>
      <c r="S128" s="35"/>
      <c r="T128" s="35"/>
      <c r="U128" s="35"/>
      <c r="V128" s="35">
        <f>O128+P128+Q128+R128+S128+T128+U128</f>
        <v>0</v>
      </c>
      <c r="W128" s="35">
        <f>OON!J128</f>
        <v>0</v>
      </c>
      <c r="X128" s="35">
        <f>OON!P128</f>
        <v>0</v>
      </c>
      <c r="Y128" s="35">
        <f>OON!N128</f>
        <v>0</v>
      </c>
      <c r="Z128" s="35">
        <f>W128+X128+Y128</f>
        <v>0</v>
      </c>
      <c r="AA128" s="35">
        <f>V128+Z128</f>
        <v>0</v>
      </c>
      <c r="AB128" s="35">
        <f>ROUND((V128+W128+X128)*33.8%,0)</f>
        <v>0</v>
      </c>
      <c r="AC128" s="35">
        <f>ROUND(V128*1%,0)</f>
        <v>0</v>
      </c>
      <c r="AD128" s="35"/>
      <c r="AE128" s="38">
        <f>OON!S128</f>
        <v>0</v>
      </c>
      <c r="AF128" s="38"/>
      <c r="AG128" s="38"/>
      <c r="AH128" s="38"/>
      <c r="AI128" s="38"/>
      <c r="AJ128" s="38"/>
      <c r="AK128" s="38">
        <f>AE128+AF128+AG128+AH128+AI128+AJ128</f>
        <v>0</v>
      </c>
      <c r="AL128" s="35">
        <f>AM128+AN128+AO128+AP128+AQ128</f>
        <v>3824623</v>
      </c>
      <c r="AM128" s="35">
        <f>I128+V128</f>
        <v>2837257</v>
      </c>
      <c r="AN128" s="35">
        <f>J128+Z128</f>
        <v>0</v>
      </c>
      <c r="AO128" s="35">
        <f t="shared" si="132"/>
        <v>958993</v>
      </c>
      <c r="AP128" s="35">
        <f t="shared" si="132"/>
        <v>28373</v>
      </c>
      <c r="AQ128" s="35">
        <f t="shared" si="132"/>
        <v>0</v>
      </c>
      <c r="AR128" s="38">
        <f>N128+AK128</f>
        <v>5.07</v>
      </c>
    </row>
    <row r="129" spans="1:44" x14ac:dyDescent="0.25">
      <c r="A129" s="45"/>
      <c r="B129" s="45"/>
      <c r="C129" s="45"/>
      <c r="D129" s="39" t="s">
        <v>179</v>
      </c>
      <c r="E129" s="45"/>
      <c r="F129" s="45"/>
      <c r="G129" s="49"/>
      <c r="H129" s="46">
        <f t="shared" ref="H129:AR129" si="133">SUM(H126:H128)</f>
        <v>76858105</v>
      </c>
      <c r="I129" s="46">
        <f t="shared" si="133"/>
        <v>54968461</v>
      </c>
      <c r="J129" s="39">
        <f t="shared" si="133"/>
        <v>0</v>
      </c>
      <c r="K129" s="46">
        <f t="shared" si="133"/>
        <v>18579340</v>
      </c>
      <c r="L129" s="46">
        <f t="shared" si="133"/>
        <v>549685</v>
      </c>
      <c r="M129" s="46">
        <f t="shared" si="133"/>
        <v>2760619</v>
      </c>
      <c r="N129" s="47">
        <f t="shared" si="133"/>
        <v>80.711800000000011</v>
      </c>
      <c r="O129" s="46">
        <f t="shared" si="133"/>
        <v>0</v>
      </c>
      <c r="P129" s="46">
        <f t="shared" si="133"/>
        <v>0</v>
      </c>
      <c r="Q129" s="46">
        <f t="shared" si="133"/>
        <v>0</v>
      </c>
      <c r="R129" s="46">
        <f t="shared" si="133"/>
        <v>0</v>
      </c>
      <c r="S129" s="46">
        <f t="shared" si="133"/>
        <v>217058</v>
      </c>
      <c r="T129" s="46">
        <f t="shared" si="133"/>
        <v>0</v>
      </c>
      <c r="U129" s="46">
        <f t="shared" si="133"/>
        <v>0</v>
      </c>
      <c r="V129" s="46">
        <f t="shared" si="133"/>
        <v>217058</v>
      </c>
      <c r="W129" s="46">
        <f t="shared" si="133"/>
        <v>908900</v>
      </c>
      <c r="X129" s="46">
        <f t="shared" si="133"/>
        <v>0</v>
      </c>
      <c r="Y129" s="46">
        <f t="shared" si="133"/>
        <v>0</v>
      </c>
      <c r="Z129" s="46">
        <f t="shared" si="133"/>
        <v>908900</v>
      </c>
      <c r="AA129" s="46">
        <f t="shared" si="133"/>
        <v>1125958</v>
      </c>
      <c r="AB129" s="46">
        <f t="shared" si="133"/>
        <v>380574</v>
      </c>
      <c r="AC129" s="46">
        <f t="shared" si="133"/>
        <v>2171</v>
      </c>
      <c r="AD129" s="46">
        <f t="shared" si="133"/>
        <v>0</v>
      </c>
      <c r="AE129" s="51">
        <f t="shared" si="133"/>
        <v>0</v>
      </c>
      <c r="AF129" s="51">
        <f t="shared" si="133"/>
        <v>0</v>
      </c>
      <c r="AG129" s="51">
        <f t="shared" si="133"/>
        <v>0</v>
      </c>
      <c r="AH129" s="51">
        <f t="shared" si="133"/>
        <v>0.32</v>
      </c>
      <c r="AI129" s="51">
        <f t="shared" si="133"/>
        <v>0</v>
      </c>
      <c r="AJ129" s="51">
        <f t="shared" si="133"/>
        <v>0</v>
      </c>
      <c r="AK129" s="51">
        <f t="shared" si="133"/>
        <v>0.32</v>
      </c>
      <c r="AL129" s="46">
        <f t="shared" si="133"/>
        <v>78366808</v>
      </c>
      <c r="AM129" s="46">
        <f t="shared" si="133"/>
        <v>55185519</v>
      </c>
      <c r="AN129" s="46">
        <f t="shared" si="133"/>
        <v>908900</v>
      </c>
      <c r="AO129" s="46">
        <f t="shared" si="133"/>
        <v>18959914</v>
      </c>
      <c r="AP129" s="46">
        <f t="shared" si="133"/>
        <v>551856</v>
      </c>
      <c r="AQ129" s="46">
        <f t="shared" si="133"/>
        <v>2760619</v>
      </c>
      <c r="AR129" s="51">
        <f t="shared" si="133"/>
        <v>81.031800000000004</v>
      </c>
    </row>
    <row r="130" spans="1:44" x14ac:dyDescent="0.25">
      <c r="A130" s="32">
        <v>1450</v>
      </c>
      <c r="B130" s="32">
        <v>600023460</v>
      </c>
      <c r="C130" s="32">
        <f>_xlfn.XLOOKUP(B130,[1]List4!$B$4:$B$60,[1]List4!$C$4:$C$60)</f>
        <v>46746862</v>
      </c>
      <c r="D130" s="33" t="s">
        <v>58</v>
      </c>
      <c r="E130" s="37">
        <v>3124</v>
      </c>
      <c r="F130" s="37" t="s">
        <v>59</v>
      </c>
      <c r="G130" s="37" t="s">
        <v>7</v>
      </c>
      <c r="H130" s="35">
        <f t="shared" ref="H130:H134" si="134">I130+J130+K130+L130+M130</f>
        <v>48918289</v>
      </c>
      <c r="I130" s="35">
        <v>36289532</v>
      </c>
      <c r="J130" s="33">
        <v>0</v>
      </c>
      <c r="K130" s="35">
        <v>12265862</v>
      </c>
      <c r="L130" s="35">
        <v>362895</v>
      </c>
      <c r="M130" s="35">
        <v>0</v>
      </c>
      <c r="N130" s="43">
        <v>48.166600000000003</v>
      </c>
      <c r="O130" s="35">
        <f t="shared" ref="O130:O134" si="135">X130*-1</f>
        <v>-28000</v>
      </c>
      <c r="P130" s="35"/>
      <c r="Q130" s="35"/>
      <c r="R130" s="35"/>
      <c r="S130" s="35"/>
      <c r="T130" s="35"/>
      <c r="U130" s="35"/>
      <c r="V130" s="35">
        <f>O130+P130+Q130+R130+S130+T130+U130</f>
        <v>-28000</v>
      </c>
      <c r="W130" s="35">
        <f>OON!J130</f>
        <v>0</v>
      </c>
      <c r="X130" s="35">
        <f>OON!P130</f>
        <v>28000</v>
      </c>
      <c r="Y130" s="35">
        <f>OON!N130</f>
        <v>0</v>
      </c>
      <c r="Z130" s="35">
        <f>W130+X130+Y130</f>
        <v>28000</v>
      </c>
      <c r="AA130" s="35">
        <f>V130+Z130</f>
        <v>0</v>
      </c>
      <c r="AB130" s="35">
        <f>ROUND((V130+W130+X130)*33.8%,0)</f>
        <v>0</v>
      </c>
      <c r="AC130" s="35">
        <f>ROUND(V130*1%,0)</f>
        <v>-280</v>
      </c>
      <c r="AD130" s="35"/>
      <c r="AE130" s="38">
        <f>OON!S130</f>
        <v>-0.04</v>
      </c>
      <c r="AF130" s="38"/>
      <c r="AG130" s="38"/>
      <c r="AH130" s="38"/>
      <c r="AI130" s="38"/>
      <c r="AJ130" s="38"/>
      <c r="AK130" s="38">
        <f>AE130+AF130+AG130+AH130+AI130+AJ130</f>
        <v>-0.04</v>
      </c>
      <c r="AL130" s="35">
        <f>AM130+AN130+AO130+AP130+AQ130</f>
        <v>48918009</v>
      </c>
      <c r="AM130" s="35">
        <f>I130+V130</f>
        <v>36261532</v>
      </c>
      <c r="AN130" s="35">
        <f>J130+Z130</f>
        <v>28000</v>
      </c>
      <c r="AO130" s="35">
        <f t="shared" ref="AO130:AQ134" si="136">K130+AB130</f>
        <v>12265862</v>
      </c>
      <c r="AP130" s="35">
        <f t="shared" si="136"/>
        <v>362615</v>
      </c>
      <c r="AQ130" s="35">
        <f t="shared" si="136"/>
        <v>0</v>
      </c>
      <c r="AR130" s="38">
        <f>N130+AK130</f>
        <v>48.126600000000003</v>
      </c>
    </row>
    <row r="131" spans="1:44" x14ac:dyDescent="0.25">
      <c r="A131" s="32">
        <v>1450</v>
      </c>
      <c r="B131" s="32">
        <v>600023460</v>
      </c>
      <c r="C131" s="32">
        <f>_xlfn.XLOOKUP(B131,[1]List4!$B$4:$B$60,[1]List4!$C$4:$C$60)</f>
        <v>46746862</v>
      </c>
      <c r="D131" s="33" t="s">
        <v>58</v>
      </c>
      <c r="E131" s="37">
        <v>3124</v>
      </c>
      <c r="F131" s="32" t="s">
        <v>61</v>
      </c>
      <c r="G131" s="37" t="s">
        <v>7</v>
      </c>
      <c r="H131" s="35">
        <f t="shared" si="134"/>
        <v>1332273</v>
      </c>
      <c r="I131" s="35">
        <v>988333</v>
      </c>
      <c r="J131" s="33">
        <v>0</v>
      </c>
      <c r="K131" s="36">
        <v>334056</v>
      </c>
      <c r="L131" s="36">
        <v>9884</v>
      </c>
      <c r="M131" s="35">
        <v>0</v>
      </c>
      <c r="N131" s="43">
        <v>2.6111</v>
      </c>
      <c r="O131" s="35">
        <f t="shared" si="135"/>
        <v>0</v>
      </c>
      <c r="P131" s="35"/>
      <c r="Q131" s="35"/>
      <c r="R131" s="35"/>
      <c r="S131" s="35"/>
      <c r="T131" s="35"/>
      <c r="U131" s="35"/>
      <c r="V131" s="35">
        <f>O131+P131+Q131+R131+S131+T131+U131</f>
        <v>0</v>
      </c>
      <c r="W131" s="35">
        <f>OON!J131</f>
        <v>0</v>
      </c>
      <c r="X131" s="35">
        <f>OON!P131</f>
        <v>0</v>
      </c>
      <c r="Y131" s="35">
        <f>OON!N131</f>
        <v>0</v>
      </c>
      <c r="Z131" s="35">
        <f>W131+X131+Y131</f>
        <v>0</v>
      </c>
      <c r="AA131" s="35">
        <f>V131+Z131</f>
        <v>0</v>
      </c>
      <c r="AB131" s="35">
        <f>ROUND((V131+W131+X131)*33.8%,0)</f>
        <v>0</v>
      </c>
      <c r="AC131" s="35">
        <f>ROUND(V131*1%,0)</f>
        <v>0</v>
      </c>
      <c r="AD131" s="35"/>
      <c r="AE131" s="38">
        <f>OON!S131</f>
        <v>0</v>
      </c>
      <c r="AF131" s="38"/>
      <c r="AG131" s="38"/>
      <c r="AH131" s="38"/>
      <c r="AI131" s="38"/>
      <c r="AJ131" s="38"/>
      <c r="AK131" s="38">
        <f>AE131+AF131+AG131+AH131+AI131+AJ131</f>
        <v>0</v>
      </c>
      <c r="AL131" s="35">
        <f>AM131+AN131+AO131+AP131+AQ131</f>
        <v>1332273</v>
      </c>
      <c r="AM131" s="35">
        <f>I131+V131</f>
        <v>988333</v>
      </c>
      <c r="AN131" s="35">
        <f>J131+Z131</f>
        <v>0</v>
      </c>
      <c r="AO131" s="35">
        <f t="shared" si="136"/>
        <v>334056</v>
      </c>
      <c r="AP131" s="35">
        <f t="shared" si="136"/>
        <v>9884</v>
      </c>
      <c r="AQ131" s="35">
        <f t="shared" si="136"/>
        <v>0</v>
      </c>
      <c r="AR131" s="38">
        <f>N131+AK131</f>
        <v>2.6111</v>
      </c>
    </row>
    <row r="132" spans="1:44" x14ac:dyDescent="0.25">
      <c r="A132" s="32">
        <v>1450</v>
      </c>
      <c r="B132" s="32">
        <v>600023460</v>
      </c>
      <c r="C132" s="32">
        <f>_xlfn.XLOOKUP(B132,[1]List4!$B$4:$B$60,[1]List4!$C$4:$C$60)</f>
        <v>46746862</v>
      </c>
      <c r="D132" s="33" t="s">
        <v>58</v>
      </c>
      <c r="E132" s="37">
        <v>3124</v>
      </c>
      <c r="F132" s="37" t="s">
        <v>63</v>
      </c>
      <c r="G132" s="37" t="s">
        <v>64</v>
      </c>
      <c r="H132" s="35">
        <f t="shared" si="134"/>
        <v>0</v>
      </c>
      <c r="I132" s="35">
        <v>0</v>
      </c>
      <c r="J132" s="33">
        <v>0</v>
      </c>
      <c r="K132" s="35">
        <v>0</v>
      </c>
      <c r="L132" s="35">
        <v>0</v>
      </c>
      <c r="M132" s="35">
        <v>0</v>
      </c>
      <c r="N132" s="43">
        <v>0</v>
      </c>
      <c r="O132" s="35">
        <f t="shared" si="135"/>
        <v>0</v>
      </c>
      <c r="P132" s="35"/>
      <c r="Q132" s="35">
        <v>2614062</v>
      </c>
      <c r="R132" s="35"/>
      <c r="S132" s="35"/>
      <c r="T132" s="35"/>
      <c r="U132" s="35"/>
      <c r="V132" s="35">
        <f>O132+P132+Q132+R132+S132+T132+U132</f>
        <v>2614062</v>
      </c>
      <c r="W132" s="35">
        <f>OON!J132</f>
        <v>0</v>
      </c>
      <c r="X132" s="35">
        <f>OON!P132</f>
        <v>0</v>
      </c>
      <c r="Y132" s="35">
        <f>OON!N132</f>
        <v>0</v>
      </c>
      <c r="Z132" s="35">
        <f>W132+X132+Y132</f>
        <v>0</v>
      </c>
      <c r="AA132" s="35">
        <f>V132+Z132</f>
        <v>2614062</v>
      </c>
      <c r="AB132" s="35">
        <f>ROUND((V132+W132+X132)*33.8%,0)</f>
        <v>883553</v>
      </c>
      <c r="AC132" s="35">
        <f>ROUND(V132*1%,0)</f>
        <v>26141</v>
      </c>
      <c r="AD132" s="35"/>
      <c r="AE132" s="38">
        <f>OON!S132</f>
        <v>0</v>
      </c>
      <c r="AF132" s="38"/>
      <c r="AG132" s="38">
        <v>6.78</v>
      </c>
      <c r="AH132" s="38"/>
      <c r="AI132" s="38"/>
      <c r="AJ132" s="38"/>
      <c r="AK132" s="38">
        <f>AE132+AF132+AG132+AH132+AI132+AJ132</f>
        <v>6.78</v>
      </c>
      <c r="AL132" s="35">
        <f>AM132+AN132+AO132+AP132+AQ132</f>
        <v>3523756</v>
      </c>
      <c r="AM132" s="35">
        <f>I132+V132</f>
        <v>2614062</v>
      </c>
      <c r="AN132" s="35">
        <f>J132+Z132</f>
        <v>0</v>
      </c>
      <c r="AO132" s="35">
        <f t="shared" si="136"/>
        <v>883553</v>
      </c>
      <c r="AP132" s="35">
        <f t="shared" si="136"/>
        <v>26141</v>
      </c>
      <c r="AQ132" s="35">
        <f t="shared" si="136"/>
        <v>0</v>
      </c>
      <c r="AR132" s="38">
        <f>N132+AK132</f>
        <v>6.78</v>
      </c>
    </row>
    <row r="133" spans="1:44" x14ac:dyDescent="0.25">
      <c r="A133" s="32">
        <v>1450</v>
      </c>
      <c r="B133" s="32">
        <v>600023460</v>
      </c>
      <c r="C133" s="34">
        <v>46746862</v>
      </c>
      <c r="D133" s="33" t="s">
        <v>58</v>
      </c>
      <c r="E133" s="32">
        <v>3145</v>
      </c>
      <c r="F133" s="32" t="s">
        <v>78</v>
      </c>
      <c r="G133" s="32" t="s">
        <v>64</v>
      </c>
      <c r="H133" s="35">
        <f t="shared" si="134"/>
        <v>3222287</v>
      </c>
      <c r="I133" s="35">
        <v>2390421</v>
      </c>
      <c r="J133" s="35">
        <v>0</v>
      </c>
      <c r="K133" s="35">
        <v>807962</v>
      </c>
      <c r="L133" s="35">
        <v>23904</v>
      </c>
      <c r="M133" s="35">
        <v>0</v>
      </c>
      <c r="N133" s="43">
        <v>4.2699999999999996</v>
      </c>
      <c r="O133" s="35">
        <f t="shared" si="135"/>
        <v>0</v>
      </c>
      <c r="P133" s="35"/>
      <c r="Q133" s="35"/>
      <c r="R133" s="35"/>
      <c r="S133" s="35"/>
      <c r="T133" s="35"/>
      <c r="U133" s="35"/>
      <c r="V133" s="35">
        <f>O133+P133+Q133+R133+S133+T133+U133</f>
        <v>0</v>
      </c>
      <c r="W133" s="35">
        <f>OON!J133</f>
        <v>0</v>
      </c>
      <c r="X133" s="35">
        <f>OON!P133</f>
        <v>0</v>
      </c>
      <c r="Y133" s="35">
        <f>OON!N133</f>
        <v>0</v>
      </c>
      <c r="Z133" s="35">
        <f>W133+X133+Y133</f>
        <v>0</v>
      </c>
      <c r="AA133" s="35">
        <f>V133+Z133</f>
        <v>0</v>
      </c>
      <c r="AB133" s="35">
        <f>ROUND((V133+W133+X133)*33.8%,0)</f>
        <v>0</v>
      </c>
      <c r="AC133" s="35">
        <f>ROUND(V133*1%,0)</f>
        <v>0</v>
      </c>
      <c r="AD133" s="35"/>
      <c r="AE133" s="38">
        <f>OON!S133</f>
        <v>0</v>
      </c>
      <c r="AF133" s="38"/>
      <c r="AG133" s="38"/>
      <c r="AH133" s="38"/>
      <c r="AI133" s="38"/>
      <c r="AJ133" s="38"/>
      <c r="AK133" s="38">
        <f>AE133+AF133+AG133+AH133+AI133+AJ133</f>
        <v>0</v>
      </c>
      <c r="AL133" s="35">
        <f>AM133+AN133+AO133+AP133+AQ133</f>
        <v>3222287</v>
      </c>
      <c r="AM133" s="35">
        <f>I133+V133</f>
        <v>2390421</v>
      </c>
      <c r="AN133" s="35">
        <f>J133+Z133</f>
        <v>0</v>
      </c>
      <c r="AO133" s="35">
        <f t="shared" si="136"/>
        <v>807962</v>
      </c>
      <c r="AP133" s="35">
        <f t="shared" si="136"/>
        <v>23904</v>
      </c>
      <c r="AQ133" s="35">
        <f t="shared" si="136"/>
        <v>0</v>
      </c>
      <c r="AR133" s="38">
        <f>N133+AK133</f>
        <v>4.2699999999999996</v>
      </c>
    </row>
    <row r="134" spans="1:44" x14ac:dyDescent="0.25">
      <c r="A134" s="32">
        <v>1450</v>
      </c>
      <c r="B134" s="32">
        <v>600023460</v>
      </c>
      <c r="C134" s="34">
        <v>46746862</v>
      </c>
      <c r="D134" s="33" t="s">
        <v>58</v>
      </c>
      <c r="E134" s="32">
        <v>3147</v>
      </c>
      <c r="F134" s="32" t="s">
        <v>81</v>
      </c>
      <c r="G134" s="32" t="s">
        <v>64</v>
      </c>
      <c r="H134" s="35">
        <f t="shared" si="134"/>
        <v>2889681</v>
      </c>
      <c r="I134" s="35">
        <v>2143680</v>
      </c>
      <c r="J134" s="35">
        <v>0</v>
      </c>
      <c r="K134" s="35">
        <v>724564</v>
      </c>
      <c r="L134" s="35">
        <v>21437</v>
      </c>
      <c r="M134" s="35">
        <v>0</v>
      </c>
      <c r="N134" s="43">
        <v>4</v>
      </c>
      <c r="O134" s="35">
        <f t="shared" si="135"/>
        <v>0</v>
      </c>
      <c r="P134" s="35"/>
      <c r="Q134" s="35"/>
      <c r="R134" s="35"/>
      <c r="S134" s="35"/>
      <c r="T134" s="35"/>
      <c r="U134" s="35"/>
      <c r="V134" s="35">
        <f>O134+P134+Q134+R134+S134+T134+U134</f>
        <v>0</v>
      </c>
      <c r="W134" s="35">
        <f>OON!J134</f>
        <v>0</v>
      </c>
      <c r="X134" s="35">
        <f>OON!P134</f>
        <v>0</v>
      </c>
      <c r="Y134" s="35">
        <f>OON!N134</f>
        <v>0</v>
      </c>
      <c r="Z134" s="35">
        <f>W134+X134+Y134</f>
        <v>0</v>
      </c>
      <c r="AA134" s="35">
        <f>V134+Z134</f>
        <v>0</v>
      </c>
      <c r="AB134" s="35">
        <f>ROUND((V134+W134+X134)*33.8%,0)</f>
        <v>0</v>
      </c>
      <c r="AC134" s="35">
        <f>ROUND(V134*1%,0)</f>
        <v>0</v>
      </c>
      <c r="AD134" s="35"/>
      <c r="AE134" s="38">
        <f>OON!S134</f>
        <v>0</v>
      </c>
      <c r="AF134" s="38"/>
      <c r="AG134" s="38"/>
      <c r="AH134" s="38"/>
      <c r="AI134" s="38"/>
      <c r="AJ134" s="38"/>
      <c r="AK134" s="38">
        <f>AE134+AF134+AG134+AH134+AI134+AJ134</f>
        <v>0</v>
      </c>
      <c r="AL134" s="35">
        <f>AM134+AN134+AO134+AP134+AQ134</f>
        <v>2889681</v>
      </c>
      <c r="AM134" s="35">
        <f>I134+V134</f>
        <v>2143680</v>
      </c>
      <c r="AN134" s="35">
        <f>J134+Z134</f>
        <v>0</v>
      </c>
      <c r="AO134" s="35">
        <f t="shared" si="136"/>
        <v>724564</v>
      </c>
      <c r="AP134" s="35">
        <f t="shared" si="136"/>
        <v>21437</v>
      </c>
      <c r="AQ134" s="35">
        <f t="shared" si="136"/>
        <v>0</v>
      </c>
      <c r="AR134" s="38">
        <f>N134+AK134</f>
        <v>4</v>
      </c>
    </row>
    <row r="135" spans="1:44" x14ac:dyDescent="0.25">
      <c r="A135" s="45"/>
      <c r="B135" s="45"/>
      <c r="C135" s="49"/>
      <c r="D135" s="39" t="s">
        <v>180</v>
      </c>
      <c r="E135" s="45"/>
      <c r="F135" s="45"/>
      <c r="G135" s="45"/>
      <c r="H135" s="46">
        <f t="shared" ref="H135:AR135" si="137">SUM(H130:H134)</f>
        <v>56362530</v>
      </c>
      <c r="I135" s="46">
        <f t="shared" si="137"/>
        <v>41811966</v>
      </c>
      <c r="J135" s="39">
        <f t="shared" si="137"/>
        <v>0</v>
      </c>
      <c r="K135" s="46">
        <f t="shared" si="137"/>
        <v>14132444</v>
      </c>
      <c r="L135" s="46">
        <f t="shared" si="137"/>
        <v>418120</v>
      </c>
      <c r="M135" s="46">
        <f t="shared" si="137"/>
        <v>0</v>
      </c>
      <c r="N135" s="47">
        <f t="shared" si="137"/>
        <v>59.047700000000006</v>
      </c>
      <c r="O135" s="46">
        <f t="shared" si="137"/>
        <v>-28000</v>
      </c>
      <c r="P135" s="46">
        <f t="shared" si="137"/>
        <v>0</v>
      </c>
      <c r="Q135" s="46">
        <f t="shared" si="137"/>
        <v>2614062</v>
      </c>
      <c r="R135" s="46">
        <f t="shared" si="137"/>
        <v>0</v>
      </c>
      <c r="S135" s="46">
        <f t="shared" si="137"/>
        <v>0</v>
      </c>
      <c r="T135" s="46">
        <f t="shared" si="137"/>
        <v>0</v>
      </c>
      <c r="U135" s="46">
        <f t="shared" si="137"/>
        <v>0</v>
      </c>
      <c r="V135" s="46">
        <f t="shared" si="137"/>
        <v>2586062</v>
      </c>
      <c r="W135" s="46">
        <f t="shared" si="137"/>
        <v>0</v>
      </c>
      <c r="X135" s="46">
        <f t="shared" si="137"/>
        <v>28000</v>
      </c>
      <c r="Y135" s="46">
        <f t="shared" si="137"/>
        <v>0</v>
      </c>
      <c r="Z135" s="46">
        <f t="shared" si="137"/>
        <v>28000</v>
      </c>
      <c r="AA135" s="46">
        <f t="shared" si="137"/>
        <v>2614062</v>
      </c>
      <c r="AB135" s="46">
        <f t="shared" si="137"/>
        <v>883553</v>
      </c>
      <c r="AC135" s="46">
        <f t="shared" si="137"/>
        <v>25861</v>
      </c>
      <c r="AD135" s="46">
        <f t="shared" si="137"/>
        <v>0</v>
      </c>
      <c r="AE135" s="51">
        <f t="shared" si="137"/>
        <v>-0.04</v>
      </c>
      <c r="AF135" s="51">
        <f t="shared" si="137"/>
        <v>0</v>
      </c>
      <c r="AG135" s="51">
        <f t="shared" si="137"/>
        <v>6.78</v>
      </c>
      <c r="AH135" s="51">
        <f t="shared" si="137"/>
        <v>0</v>
      </c>
      <c r="AI135" s="51">
        <f t="shared" si="137"/>
        <v>0</v>
      </c>
      <c r="AJ135" s="51">
        <f t="shared" si="137"/>
        <v>0</v>
      </c>
      <c r="AK135" s="51">
        <f t="shared" si="137"/>
        <v>6.74</v>
      </c>
      <c r="AL135" s="46">
        <f t="shared" si="137"/>
        <v>59886006</v>
      </c>
      <c r="AM135" s="46">
        <f t="shared" si="137"/>
        <v>44398028</v>
      </c>
      <c r="AN135" s="46">
        <f t="shared" si="137"/>
        <v>28000</v>
      </c>
      <c r="AO135" s="46">
        <f t="shared" si="137"/>
        <v>15015997</v>
      </c>
      <c r="AP135" s="46">
        <f t="shared" si="137"/>
        <v>443981</v>
      </c>
      <c r="AQ135" s="46">
        <f t="shared" si="137"/>
        <v>0</v>
      </c>
      <c r="AR135" s="51">
        <f t="shared" si="137"/>
        <v>65.787700000000001</v>
      </c>
    </row>
    <row r="136" spans="1:44" x14ac:dyDescent="0.25">
      <c r="A136" s="32">
        <v>1452</v>
      </c>
      <c r="B136" s="32">
        <v>691000093</v>
      </c>
      <c r="C136" s="32">
        <f>_xlfn.XLOOKUP(B136,[1]List4!$B$4:$B$60,[1]List4!$C$4:$C$60)</f>
        <v>75129507</v>
      </c>
      <c r="D136" s="33" t="s">
        <v>60</v>
      </c>
      <c r="E136" s="32">
        <v>3122</v>
      </c>
      <c r="F136" s="32" t="s">
        <v>36</v>
      </c>
      <c r="G136" s="32" t="s">
        <v>7</v>
      </c>
      <c r="H136" s="35">
        <f t="shared" ref="H136:H138" si="138">I136+J136+K136+L136+M136</f>
        <v>54255337</v>
      </c>
      <c r="I136" s="35">
        <v>40016921</v>
      </c>
      <c r="J136" s="33">
        <v>0</v>
      </c>
      <c r="K136" s="35">
        <v>13525719</v>
      </c>
      <c r="L136" s="35">
        <v>400169</v>
      </c>
      <c r="M136" s="35">
        <v>312528</v>
      </c>
      <c r="N136" s="43">
        <v>51.785499999999999</v>
      </c>
      <c r="O136" s="35">
        <f t="shared" ref="O136:O138" si="139">X136*-1</f>
        <v>0</v>
      </c>
      <c r="P136" s="35"/>
      <c r="Q136" s="35"/>
      <c r="R136" s="35"/>
      <c r="S136" s="35">
        <v>47680</v>
      </c>
      <c r="T136" s="35"/>
      <c r="U136" s="35"/>
      <c r="V136" s="35">
        <f>O136+P136+Q136+R136+S136+T136+U136</f>
        <v>47680</v>
      </c>
      <c r="W136" s="35">
        <f>OON!J136</f>
        <v>0</v>
      </c>
      <c r="X136" s="35">
        <f>OON!P136</f>
        <v>0</v>
      </c>
      <c r="Y136" s="35">
        <f>OON!N136</f>
        <v>0</v>
      </c>
      <c r="Z136" s="35">
        <f>W136+X136+Y136</f>
        <v>0</v>
      </c>
      <c r="AA136" s="35">
        <f>V136+Z136</f>
        <v>47680</v>
      </c>
      <c r="AB136" s="35">
        <f>ROUND((V136+W136+X136)*33.8%,0)</f>
        <v>16116</v>
      </c>
      <c r="AC136" s="35">
        <f>ROUND(V136*1%,0)</f>
        <v>477</v>
      </c>
      <c r="AD136" s="35"/>
      <c r="AE136" s="38">
        <f>OON!S136</f>
        <v>0</v>
      </c>
      <c r="AF136" s="38"/>
      <c r="AG136" s="38"/>
      <c r="AH136" s="38">
        <v>0.1</v>
      </c>
      <c r="AI136" s="38"/>
      <c r="AJ136" s="38"/>
      <c r="AK136" s="38">
        <f>AE136+AF136+AG136+AH136+AI136+AJ136</f>
        <v>0.1</v>
      </c>
      <c r="AL136" s="35">
        <f>AM136+AN136+AO136+AP136+AQ136</f>
        <v>54319610</v>
      </c>
      <c r="AM136" s="35">
        <f>I136+V136</f>
        <v>40064601</v>
      </c>
      <c r="AN136" s="35">
        <f>J136+Z136</f>
        <v>0</v>
      </c>
      <c r="AO136" s="35">
        <f t="shared" ref="AO136:AQ138" si="140">K136+AB136</f>
        <v>13541835</v>
      </c>
      <c r="AP136" s="35">
        <f t="shared" si="140"/>
        <v>400646</v>
      </c>
      <c r="AQ136" s="35">
        <f t="shared" si="140"/>
        <v>312528</v>
      </c>
      <c r="AR136" s="38">
        <f>N136+AK136</f>
        <v>51.8855</v>
      </c>
    </row>
    <row r="137" spans="1:44" x14ac:dyDescent="0.25">
      <c r="A137" s="32">
        <v>1452</v>
      </c>
      <c r="B137" s="32">
        <v>691000093</v>
      </c>
      <c r="C137" s="32">
        <f>_xlfn.XLOOKUP(B137,[1]List4!$B$4:$B$60,[1]List4!$C$4:$C$60)</f>
        <v>75129507</v>
      </c>
      <c r="D137" s="33" t="s">
        <v>60</v>
      </c>
      <c r="E137" s="37">
        <v>3122</v>
      </c>
      <c r="F137" s="37" t="s">
        <v>63</v>
      </c>
      <c r="G137" s="37" t="s">
        <v>64</v>
      </c>
      <c r="H137" s="35">
        <f t="shared" si="138"/>
        <v>0</v>
      </c>
      <c r="I137" s="35">
        <v>0</v>
      </c>
      <c r="J137" s="33">
        <v>0</v>
      </c>
      <c r="K137" s="35">
        <v>0</v>
      </c>
      <c r="L137" s="35">
        <v>0</v>
      </c>
      <c r="M137" s="35">
        <v>0</v>
      </c>
      <c r="N137" s="43">
        <v>0</v>
      </c>
      <c r="O137" s="35">
        <f t="shared" si="139"/>
        <v>0</v>
      </c>
      <c r="P137" s="35"/>
      <c r="Q137" s="35"/>
      <c r="R137" s="35"/>
      <c r="S137" s="35"/>
      <c r="T137" s="35"/>
      <c r="U137" s="35"/>
      <c r="V137" s="35">
        <f>O137+P137+Q137+R137+S137+T137+U137</f>
        <v>0</v>
      </c>
      <c r="W137" s="35">
        <f>OON!J137</f>
        <v>0</v>
      </c>
      <c r="X137" s="35">
        <f>OON!P137</f>
        <v>0</v>
      </c>
      <c r="Y137" s="35">
        <f>OON!N137</f>
        <v>0</v>
      </c>
      <c r="Z137" s="35">
        <f>W137+X137+Y137</f>
        <v>0</v>
      </c>
      <c r="AA137" s="35">
        <f>V137+Z137</f>
        <v>0</v>
      </c>
      <c r="AB137" s="35">
        <f>ROUND((V137+W137+X137)*33.8%,0)</f>
        <v>0</v>
      </c>
      <c r="AC137" s="35">
        <f>ROUND(V137*1%,0)</f>
        <v>0</v>
      </c>
      <c r="AD137" s="35"/>
      <c r="AE137" s="38">
        <f>OON!S137</f>
        <v>0</v>
      </c>
      <c r="AF137" s="38"/>
      <c r="AG137" s="38"/>
      <c r="AH137" s="38"/>
      <c r="AI137" s="38"/>
      <c r="AJ137" s="38"/>
      <c r="AK137" s="38">
        <f>AE137+AF137+AG137+AH137+AI137+AJ137</f>
        <v>0</v>
      </c>
      <c r="AL137" s="35">
        <f>AM137+AN137+AO137+AP137+AQ137</f>
        <v>0</v>
      </c>
      <c r="AM137" s="35">
        <f>I137+V137</f>
        <v>0</v>
      </c>
      <c r="AN137" s="35">
        <f>J137+Z137</f>
        <v>0</v>
      </c>
      <c r="AO137" s="35">
        <f t="shared" si="140"/>
        <v>0</v>
      </c>
      <c r="AP137" s="35">
        <f t="shared" si="140"/>
        <v>0</v>
      </c>
      <c r="AQ137" s="35">
        <f t="shared" si="140"/>
        <v>0</v>
      </c>
      <c r="AR137" s="38">
        <f>N137+AK137</f>
        <v>0</v>
      </c>
    </row>
    <row r="138" spans="1:44" x14ac:dyDescent="0.25">
      <c r="A138" s="32">
        <v>1452</v>
      </c>
      <c r="B138" s="32">
        <v>691000093</v>
      </c>
      <c r="C138" s="34">
        <v>75129507</v>
      </c>
      <c r="D138" s="33" t="s">
        <v>60</v>
      </c>
      <c r="E138" s="37">
        <v>3147</v>
      </c>
      <c r="F138" s="37" t="s">
        <v>81</v>
      </c>
      <c r="G138" s="37" t="s">
        <v>64</v>
      </c>
      <c r="H138" s="35">
        <f t="shared" si="138"/>
        <v>2649579</v>
      </c>
      <c r="I138" s="35">
        <v>1965563</v>
      </c>
      <c r="J138" s="35">
        <v>0</v>
      </c>
      <c r="K138" s="35">
        <v>664360</v>
      </c>
      <c r="L138" s="35">
        <v>19656</v>
      </c>
      <c r="M138" s="35">
        <v>0</v>
      </c>
      <c r="N138" s="43">
        <v>3.51</v>
      </c>
      <c r="O138" s="35">
        <f t="shared" si="139"/>
        <v>0</v>
      </c>
      <c r="P138" s="35"/>
      <c r="Q138" s="35"/>
      <c r="R138" s="35"/>
      <c r="S138" s="35"/>
      <c r="T138" s="35"/>
      <c r="U138" s="35"/>
      <c r="V138" s="35">
        <f>O138+P138+Q138+R138+S138+T138+U138</f>
        <v>0</v>
      </c>
      <c r="W138" s="35">
        <f>OON!J138</f>
        <v>0</v>
      </c>
      <c r="X138" s="35">
        <f>OON!P138</f>
        <v>0</v>
      </c>
      <c r="Y138" s="35">
        <f>OON!N138</f>
        <v>0</v>
      </c>
      <c r="Z138" s="35">
        <f>W138+X138+Y138</f>
        <v>0</v>
      </c>
      <c r="AA138" s="35">
        <f>V138+Z138</f>
        <v>0</v>
      </c>
      <c r="AB138" s="35">
        <f>ROUND((V138+W138+X138)*33.8%,0)</f>
        <v>0</v>
      </c>
      <c r="AC138" s="35">
        <f>ROUND(V138*1%,0)</f>
        <v>0</v>
      </c>
      <c r="AD138" s="35"/>
      <c r="AE138" s="38">
        <f>OON!S138</f>
        <v>0</v>
      </c>
      <c r="AF138" s="38"/>
      <c r="AG138" s="38"/>
      <c r="AH138" s="38"/>
      <c r="AI138" s="38"/>
      <c r="AJ138" s="38"/>
      <c r="AK138" s="38">
        <f>AE138+AF138+AG138+AH138+AI138+AJ138</f>
        <v>0</v>
      </c>
      <c r="AL138" s="35">
        <f>AM138+AN138+AO138+AP138+AQ138</f>
        <v>2649579</v>
      </c>
      <c r="AM138" s="35">
        <f>I138+V138</f>
        <v>1965563</v>
      </c>
      <c r="AN138" s="35">
        <f>J138+Z138</f>
        <v>0</v>
      </c>
      <c r="AO138" s="35">
        <f t="shared" si="140"/>
        <v>664360</v>
      </c>
      <c r="AP138" s="35">
        <f t="shared" si="140"/>
        <v>19656</v>
      </c>
      <c r="AQ138" s="35">
        <f t="shared" si="140"/>
        <v>0</v>
      </c>
      <c r="AR138" s="38">
        <f>N138+AK138</f>
        <v>3.51</v>
      </c>
    </row>
    <row r="139" spans="1:44" x14ac:dyDescent="0.25">
      <c r="A139" s="45"/>
      <c r="B139" s="45"/>
      <c r="C139" s="49"/>
      <c r="D139" s="39" t="s">
        <v>181</v>
      </c>
      <c r="E139" s="48"/>
      <c r="F139" s="48"/>
      <c r="G139" s="48"/>
      <c r="H139" s="46">
        <f t="shared" ref="H139:AR139" si="141">SUM(H136:H138)</f>
        <v>56904916</v>
      </c>
      <c r="I139" s="46">
        <f t="shared" si="141"/>
        <v>41982484</v>
      </c>
      <c r="J139" s="39">
        <f t="shared" si="141"/>
        <v>0</v>
      </c>
      <c r="K139" s="46">
        <f t="shared" si="141"/>
        <v>14190079</v>
      </c>
      <c r="L139" s="46">
        <f t="shared" si="141"/>
        <v>419825</v>
      </c>
      <c r="M139" s="46">
        <f t="shared" si="141"/>
        <v>312528</v>
      </c>
      <c r="N139" s="47">
        <f t="shared" si="141"/>
        <v>55.295499999999997</v>
      </c>
      <c r="O139" s="46">
        <f t="shared" si="141"/>
        <v>0</v>
      </c>
      <c r="P139" s="46">
        <f t="shared" si="141"/>
        <v>0</v>
      </c>
      <c r="Q139" s="46">
        <f t="shared" si="141"/>
        <v>0</v>
      </c>
      <c r="R139" s="46">
        <f t="shared" si="141"/>
        <v>0</v>
      </c>
      <c r="S139" s="46">
        <f t="shared" si="141"/>
        <v>47680</v>
      </c>
      <c r="T139" s="46">
        <f t="shared" si="141"/>
        <v>0</v>
      </c>
      <c r="U139" s="46">
        <f t="shared" si="141"/>
        <v>0</v>
      </c>
      <c r="V139" s="46">
        <f t="shared" si="141"/>
        <v>47680</v>
      </c>
      <c r="W139" s="46">
        <f t="shared" si="141"/>
        <v>0</v>
      </c>
      <c r="X139" s="46">
        <f t="shared" si="141"/>
        <v>0</v>
      </c>
      <c r="Y139" s="46">
        <f t="shared" si="141"/>
        <v>0</v>
      </c>
      <c r="Z139" s="46">
        <f t="shared" si="141"/>
        <v>0</v>
      </c>
      <c r="AA139" s="46">
        <f t="shared" si="141"/>
        <v>47680</v>
      </c>
      <c r="AB139" s="46">
        <f t="shared" si="141"/>
        <v>16116</v>
      </c>
      <c r="AC139" s="46">
        <f t="shared" si="141"/>
        <v>477</v>
      </c>
      <c r="AD139" s="46">
        <f t="shared" si="141"/>
        <v>0</v>
      </c>
      <c r="AE139" s="51">
        <f t="shared" si="141"/>
        <v>0</v>
      </c>
      <c r="AF139" s="51">
        <f t="shared" si="141"/>
        <v>0</v>
      </c>
      <c r="AG139" s="51">
        <f t="shared" si="141"/>
        <v>0</v>
      </c>
      <c r="AH139" s="51">
        <f t="shared" si="141"/>
        <v>0.1</v>
      </c>
      <c r="AI139" s="51">
        <f t="shared" si="141"/>
        <v>0</v>
      </c>
      <c r="AJ139" s="51">
        <f t="shared" si="141"/>
        <v>0</v>
      </c>
      <c r="AK139" s="51">
        <f t="shared" si="141"/>
        <v>0.1</v>
      </c>
      <c r="AL139" s="46">
        <f t="shared" si="141"/>
        <v>56969189</v>
      </c>
      <c r="AM139" s="46">
        <f t="shared" si="141"/>
        <v>42030164</v>
      </c>
      <c r="AN139" s="46">
        <f t="shared" si="141"/>
        <v>0</v>
      </c>
      <c r="AO139" s="46">
        <f t="shared" si="141"/>
        <v>14206195</v>
      </c>
      <c r="AP139" s="46">
        <f t="shared" si="141"/>
        <v>420302</v>
      </c>
      <c r="AQ139" s="46">
        <f t="shared" si="141"/>
        <v>312528</v>
      </c>
      <c r="AR139" s="51">
        <f t="shared" si="141"/>
        <v>55.395499999999998</v>
      </c>
    </row>
    <row r="140" spans="1:44" x14ac:dyDescent="0.25">
      <c r="A140" s="32">
        <v>1455</v>
      </c>
      <c r="B140" s="32">
        <v>600023401</v>
      </c>
      <c r="C140" s="32">
        <f>_xlfn.XLOOKUP(B140,[1]List4!$B$4:$B$60,[1]List4!$C$4:$C$60)</f>
        <v>46748059</v>
      </c>
      <c r="D140" s="33" t="s">
        <v>8</v>
      </c>
      <c r="E140" s="32">
        <v>3112</v>
      </c>
      <c r="F140" s="32" t="s">
        <v>9</v>
      </c>
      <c r="G140" s="34" t="s">
        <v>7</v>
      </c>
      <c r="H140" s="35">
        <f t="shared" ref="H140:H148" si="142">I140+J140+K140+L140+M140</f>
        <v>5384020</v>
      </c>
      <c r="I140" s="35">
        <v>3994080</v>
      </c>
      <c r="J140" s="33">
        <v>0</v>
      </c>
      <c r="K140" s="35">
        <v>1349999</v>
      </c>
      <c r="L140" s="35">
        <v>39941</v>
      </c>
      <c r="M140" s="35">
        <v>0</v>
      </c>
      <c r="N140" s="43">
        <v>6</v>
      </c>
      <c r="O140" s="35">
        <f t="shared" ref="O140:O148" si="143">X140*-1</f>
        <v>0</v>
      </c>
      <c r="P140" s="35"/>
      <c r="Q140" s="35"/>
      <c r="R140" s="35"/>
      <c r="S140" s="35"/>
      <c r="T140" s="35"/>
      <c r="U140" s="35"/>
      <c r="V140" s="35">
        <f t="shared" ref="V140:V148" si="144">O140+P140+Q140+R140+S140+T140+U140</f>
        <v>0</v>
      </c>
      <c r="W140" s="35">
        <f>OON!J140</f>
        <v>0</v>
      </c>
      <c r="X140" s="35">
        <f>OON!P140</f>
        <v>0</v>
      </c>
      <c r="Y140" s="35">
        <f>OON!N140</f>
        <v>0</v>
      </c>
      <c r="Z140" s="35">
        <f t="shared" ref="Z140:Z148" si="145">W140+X140+Y140</f>
        <v>0</v>
      </c>
      <c r="AA140" s="35">
        <f t="shared" ref="AA140:AA148" si="146">V140+Z140</f>
        <v>0</v>
      </c>
      <c r="AB140" s="35">
        <f t="shared" ref="AB140:AB148" si="147">ROUND((V140+W140+X140)*33.8%,0)</f>
        <v>0</v>
      </c>
      <c r="AC140" s="35">
        <f t="shared" ref="AC140:AC148" si="148">ROUND(V140*1%,0)</f>
        <v>0</v>
      </c>
      <c r="AD140" s="35"/>
      <c r="AE140" s="38">
        <f>OON!S140</f>
        <v>0</v>
      </c>
      <c r="AF140" s="38"/>
      <c r="AG140" s="38"/>
      <c r="AH140" s="38"/>
      <c r="AI140" s="38"/>
      <c r="AJ140" s="38"/>
      <c r="AK140" s="38">
        <f t="shared" ref="AK140:AK148" si="149">AE140+AF140+AG140+AH140+AI140+AJ140</f>
        <v>0</v>
      </c>
      <c r="AL140" s="35">
        <f t="shared" ref="AL140:AL148" si="150">AM140+AN140+AO140+AP140+AQ140</f>
        <v>5384020</v>
      </c>
      <c r="AM140" s="35">
        <f t="shared" ref="AM140:AM148" si="151">I140+V140</f>
        <v>3994080</v>
      </c>
      <c r="AN140" s="35">
        <f t="shared" ref="AN140:AN148" si="152">J140+Z140</f>
        <v>0</v>
      </c>
      <c r="AO140" s="35">
        <f t="shared" ref="AO140:AO148" si="153">K140+AB140</f>
        <v>1349999</v>
      </c>
      <c r="AP140" s="35">
        <f t="shared" ref="AP140:AP148" si="154">L140+AC140</f>
        <v>39941</v>
      </c>
      <c r="AQ140" s="35">
        <f t="shared" ref="AQ140:AQ148" si="155">M140+AD140</f>
        <v>0</v>
      </c>
      <c r="AR140" s="38">
        <f t="shared" ref="AR140:AR148" si="156">N140+AK140</f>
        <v>6</v>
      </c>
    </row>
    <row r="141" spans="1:44" x14ac:dyDescent="0.25">
      <c r="A141" s="32">
        <v>1455</v>
      </c>
      <c r="B141" s="32">
        <v>600023401</v>
      </c>
      <c r="C141" s="32">
        <f>_xlfn.XLOOKUP(B141,[1]List4!$B$4:$B$60,[1]List4!$C$4:$C$60)</f>
        <v>46748059</v>
      </c>
      <c r="D141" s="33" t="s">
        <v>8</v>
      </c>
      <c r="E141" s="32">
        <v>3112</v>
      </c>
      <c r="F141" s="32" t="s">
        <v>15</v>
      </c>
      <c r="G141" s="34" t="s">
        <v>7</v>
      </c>
      <c r="H141" s="35">
        <f t="shared" si="142"/>
        <v>1611708</v>
      </c>
      <c r="I141" s="35">
        <v>1195629</v>
      </c>
      <c r="J141" s="33">
        <v>0</v>
      </c>
      <c r="K141" s="35">
        <v>404123</v>
      </c>
      <c r="L141" s="35">
        <v>11956</v>
      </c>
      <c r="M141" s="35">
        <v>0</v>
      </c>
      <c r="N141" s="43">
        <v>2.6730999999999998</v>
      </c>
      <c r="O141" s="35">
        <f t="shared" si="143"/>
        <v>0</v>
      </c>
      <c r="P141" s="35"/>
      <c r="Q141" s="35"/>
      <c r="R141" s="35"/>
      <c r="S141" s="35"/>
      <c r="T141" s="35"/>
      <c r="U141" s="35"/>
      <c r="V141" s="35">
        <f t="shared" si="144"/>
        <v>0</v>
      </c>
      <c r="W141" s="35">
        <f>OON!J141</f>
        <v>0</v>
      </c>
      <c r="X141" s="35">
        <f>OON!P141</f>
        <v>0</v>
      </c>
      <c r="Y141" s="35">
        <f>OON!N141</f>
        <v>0</v>
      </c>
      <c r="Z141" s="35">
        <f t="shared" si="145"/>
        <v>0</v>
      </c>
      <c r="AA141" s="35">
        <f t="shared" si="146"/>
        <v>0</v>
      </c>
      <c r="AB141" s="35">
        <f t="shared" si="147"/>
        <v>0</v>
      </c>
      <c r="AC141" s="35">
        <f t="shared" si="148"/>
        <v>0</v>
      </c>
      <c r="AD141" s="35"/>
      <c r="AE141" s="38">
        <f>OON!S141</f>
        <v>0</v>
      </c>
      <c r="AF141" s="38"/>
      <c r="AG141" s="38"/>
      <c r="AH141" s="38"/>
      <c r="AI141" s="38"/>
      <c r="AJ141" s="38"/>
      <c r="AK141" s="38">
        <f t="shared" si="149"/>
        <v>0</v>
      </c>
      <c r="AL141" s="35">
        <f t="shared" si="150"/>
        <v>1611708</v>
      </c>
      <c r="AM141" s="35">
        <f t="shared" si="151"/>
        <v>1195629</v>
      </c>
      <c r="AN141" s="35">
        <f t="shared" si="152"/>
        <v>0</v>
      </c>
      <c r="AO141" s="35">
        <f t="shared" si="153"/>
        <v>404123</v>
      </c>
      <c r="AP141" s="35">
        <f t="shared" si="154"/>
        <v>11956</v>
      </c>
      <c r="AQ141" s="35">
        <f t="shared" si="155"/>
        <v>0</v>
      </c>
      <c r="AR141" s="38">
        <f t="shared" si="156"/>
        <v>2.6730999999999998</v>
      </c>
    </row>
    <row r="142" spans="1:44" x14ac:dyDescent="0.25">
      <c r="A142" s="32">
        <v>1455</v>
      </c>
      <c r="B142" s="32">
        <v>600023401</v>
      </c>
      <c r="C142" s="32">
        <f>_xlfn.XLOOKUP(B142,[1]List4!$B$4:$B$60,[1]List4!$C$4:$C$60)</f>
        <v>46748059</v>
      </c>
      <c r="D142" s="33" t="s">
        <v>8</v>
      </c>
      <c r="E142" s="32">
        <v>3114</v>
      </c>
      <c r="F142" s="32" t="s">
        <v>16</v>
      </c>
      <c r="G142" s="32" t="s">
        <v>7</v>
      </c>
      <c r="H142" s="35">
        <f t="shared" si="142"/>
        <v>39442325</v>
      </c>
      <c r="I142" s="35">
        <v>29259885</v>
      </c>
      <c r="J142" s="33">
        <v>0</v>
      </c>
      <c r="K142" s="36">
        <v>9889842</v>
      </c>
      <c r="L142" s="36">
        <v>292598</v>
      </c>
      <c r="M142" s="35">
        <v>0</v>
      </c>
      <c r="N142" s="43">
        <v>38.318300000000001</v>
      </c>
      <c r="O142" s="35">
        <f t="shared" si="143"/>
        <v>0</v>
      </c>
      <c r="P142" s="35"/>
      <c r="Q142" s="35"/>
      <c r="R142" s="35"/>
      <c r="S142" s="35"/>
      <c r="T142" s="35"/>
      <c r="U142" s="35"/>
      <c r="V142" s="35">
        <f t="shared" si="144"/>
        <v>0</v>
      </c>
      <c r="W142" s="35">
        <f>OON!J142</f>
        <v>0</v>
      </c>
      <c r="X142" s="35">
        <f>OON!P142</f>
        <v>0</v>
      </c>
      <c r="Y142" s="35">
        <f>OON!N142</f>
        <v>0</v>
      </c>
      <c r="Z142" s="35">
        <f t="shared" si="145"/>
        <v>0</v>
      </c>
      <c r="AA142" s="35">
        <f t="shared" si="146"/>
        <v>0</v>
      </c>
      <c r="AB142" s="35">
        <f t="shared" si="147"/>
        <v>0</v>
      </c>
      <c r="AC142" s="35">
        <f t="shared" si="148"/>
        <v>0</v>
      </c>
      <c r="AD142" s="35"/>
      <c r="AE142" s="38">
        <f>OON!S142</f>
        <v>0</v>
      </c>
      <c r="AF142" s="38"/>
      <c r="AG142" s="38"/>
      <c r="AH142" s="38"/>
      <c r="AI142" s="38"/>
      <c r="AJ142" s="38"/>
      <c r="AK142" s="38">
        <f t="shared" si="149"/>
        <v>0</v>
      </c>
      <c r="AL142" s="35">
        <f t="shared" si="150"/>
        <v>39442325</v>
      </c>
      <c r="AM142" s="35">
        <f t="shared" si="151"/>
        <v>29259885</v>
      </c>
      <c r="AN142" s="35">
        <f t="shared" si="152"/>
        <v>0</v>
      </c>
      <c r="AO142" s="35">
        <f t="shared" si="153"/>
        <v>9889842</v>
      </c>
      <c r="AP142" s="35">
        <f t="shared" si="154"/>
        <v>292598</v>
      </c>
      <c r="AQ142" s="35">
        <f t="shared" si="155"/>
        <v>0</v>
      </c>
      <c r="AR142" s="38">
        <f t="shared" si="156"/>
        <v>38.318300000000001</v>
      </c>
    </row>
    <row r="143" spans="1:44" x14ac:dyDescent="0.25">
      <c r="A143" s="32">
        <v>1455</v>
      </c>
      <c r="B143" s="32">
        <v>600023401</v>
      </c>
      <c r="C143" s="32">
        <f>_xlfn.XLOOKUP(B143,[1]List4!$B$4:$B$60,[1]List4!$C$4:$C$60)</f>
        <v>46748059</v>
      </c>
      <c r="D143" s="33" t="s">
        <v>8</v>
      </c>
      <c r="E143" s="37">
        <v>3114</v>
      </c>
      <c r="F143" s="37" t="s">
        <v>20</v>
      </c>
      <c r="G143" s="37" t="s">
        <v>7</v>
      </c>
      <c r="H143" s="35">
        <f t="shared" si="142"/>
        <v>2273431</v>
      </c>
      <c r="I143" s="35">
        <v>1686522</v>
      </c>
      <c r="J143" s="33">
        <v>0</v>
      </c>
      <c r="K143" s="35">
        <v>570044</v>
      </c>
      <c r="L143" s="35">
        <v>16865</v>
      </c>
      <c r="M143" s="35">
        <v>0</v>
      </c>
      <c r="N143" s="43">
        <v>3.9727999999999999</v>
      </c>
      <c r="O143" s="35">
        <f t="shared" si="143"/>
        <v>0</v>
      </c>
      <c r="P143" s="35"/>
      <c r="Q143" s="35"/>
      <c r="R143" s="35"/>
      <c r="S143" s="35"/>
      <c r="T143" s="35"/>
      <c r="U143" s="35"/>
      <c r="V143" s="35">
        <f t="shared" si="144"/>
        <v>0</v>
      </c>
      <c r="W143" s="35">
        <f>OON!J143</f>
        <v>0</v>
      </c>
      <c r="X143" s="35">
        <f>OON!P143</f>
        <v>0</v>
      </c>
      <c r="Y143" s="35">
        <f>OON!N143</f>
        <v>0</v>
      </c>
      <c r="Z143" s="35">
        <f t="shared" si="145"/>
        <v>0</v>
      </c>
      <c r="AA143" s="35">
        <f t="shared" si="146"/>
        <v>0</v>
      </c>
      <c r="AB143" s="35">
        <f t="shared" si="147"/>
        <v>0</v>
      </c>
      <c r="AC143" s="35">
        <f t="shared" si="148"/>
        <v>0</v>
      </c>
      <c r="AD143" s="35"/>
      <c r="AE143" s="38">
        <f>OON!S143</f>
        <v>0</v>
      </c>
      <c r="AF143" s="38"/>
      <c r="AG143" s="38"/>
      <c r="AH143" s="38"/>
      <c r="AI143" s="38"/>
      <c r="AJ143" s="38"/>
      <c r="AK143" s="38">
        <f t="shared" si="149"/>
        <v>0</v>
      </c>
      <c r="AL143" s="35">
        <f t="shared" si="150"/>
        <v>2273431</v>
      </c>
      <c r="AM143" s="35">
        <f t="shared" si="151"/>
        <v>1686522</v>
      </c>
      <c r="AN143" s="35">
        <f t="shared" si="152"/>
        <v>0</v>
      </c>
      <c r="AO143" s="35">
        <f t="shared" si="153"/>
        <v>570044</v>
      </c>
      <c r="AP143" s="35">
        <f t="shared" si="154"/>
        <v>16865</v>
      </c>
      <c r="AQ143" s="35">
        <f t="shared" si="155"/>
        <v>0</v>
      </c>
      <c r="AR143" s="38">
        <f t="shared" si="156"/>
        <v>3.9727999999999999</v>
      </c>
    </row>
    <row r="144" spans="1:44" x14ac:dyDescent="0.25">
      <c r="A144" s="32">
        <v>1455</v>
      </c>
      <c r="B144" s="32">
        <v>600023401</v>
      </c>
      <c r="C144" s="32">
        <f>_xlfn.XLOOKUP(B144,[1]List4!$B$4:$B$60,[1]List4!$C$4:$C$60)</f>
        <v>46748059</v>
      </c>
      <c r="D144" s="33" t="s">
        <v>8</v>
      </c>
      <c r="E144" s="37">
        <v>3114</v>
      </c>
      <c r="F144" s="37" t="s">
        <v>63</v>
      </c>
      <c r="G144" s="37" t="s">
        <v>64</v>
      </c>
      <c r="H144" s="35">
        <f t="shared" si="142"/>
        <v>0</v>
      </c>
      <c r="I144" s="35">
        <v>0</v>
      </c>
      <c r="J144" s="33">
        <v>0</v>
      </c>
      <c r="K144" s="35">
        <v>0</v>
      </c>
      <c r="L144" s="35">
        <v>0</v>
      </c>
      <c r="M144" s="35">
        <v>0</v>
      </c>
      <c r="N144" s="43">
        <v>0</v>
      </c>
      <c r="O144" s="35">
        <f t="shared" si="143"/>
        <v>0</v>
      </c>
      <c r="P144" s="35"/>
      <c r="Q144" s="35"/>
      <c r="R144" s="35"/>
      <c r="S144" s="35"/>
      <c r="T144" s="35"/>
      <c r="U144" s="35"/>
      <c r="V144" s="35">
        <f t="shared" si="144"/>
        <v>0</v>
      </c>
      <c r="W144" s="35">
        <f>OON!J144</f>
        <v>0</v>
      </c>
      <c r="X144" s="35">
        <f>OON!P144</f>
        <v>0</v>
      </c>
      <c r="Y144" s="35">
        <f>OON!N144</f>
        <v>0</v>
      </c>
      <c r="Z144" s="35">
        <f t="shared" si="145"/>
        <v>0</v>
      </c>
      <c r="AA144" s="35">
        <f t="shared" si="146"/>
        <v>0</v>
      </c>
      <c r="AB144" s="35">
        <f t="shared" si="147"/>
        <v>0</v>
      </c>
      <c r="AC144" s="35">
        <f t="shared" si="148"/>
        <v>0</v>
      </c>
      <c r="AD144" s="35"/>
      <c r="AE144" s="38">
        <f>OON!S144</f>
        <v>0</v>
      </c>
      <c r="AF144" s="38"/>
      <c r="AG144" s="38"/>
      <c r="AH144" s="38"/>
      <c r="AI144" s="38"/>
      <c r="AJ144" s="38"/>
      <c r="AK144" s="38">
        <f t="shared" si="149"/>
        <v>0</v>
      </c>
      <c r="AL144" s="35">
        <f t="shared" si="150"/>
        <v>0</v>
      </c>
      <c r="AM144" s="35">
        <f t="shared" si="151"/>
        <v>0</v>
      </c>
      <c r="AN144" s="35">
        <f t="shared" si="152"/>
        <v>0</v>
      </c>
      <c r="AO144" s="35">
        <f t="shared" si="153"/>
        <v>0</v>
      </c>
      <c r="AP144" s="35">
        <f t="shared" si="154"/>
        <v>0</v>
      </c>
      <c r="AQ144" s="35">
        <f t="shared" si="155"/>
        <v>0</v>
      </c>
      <c r="AR144" s="38">
        <f t="shared" si="156"/>
        <v>0</v>
      </c>
    </row>
    <row r="145" spans="1:44" x14ac:dyDescent="0.25">
      <c r="A145" s="32">
        <v>1455</v>
      </c>
      <c r="B145" s="32">
        <v>600023401</v>
      </c>
      <c r="C145" s="32">
        <f>_xlfn.XLOOKUP(B145,[1]List4!$B$4:$B$60,[1]List4!$C$4:$C$60)</f>
        <v>46748059</v>
      </c>
      <c r="D145" s="33" t="s">
        <v>8</v>
      </c>
      <c r="E145" s="32">
        <v>3143</v>
      </c>
      <c r="F145" s="32" t="s">
        <v>21</v>
      </c>
      <c r="G145" s="32" t="s">
        <v>7</v>
      </c>
      <c r="H145" s="35">
        <f t="shared" si="142"/>
        <v>3520523</v>
      </c>
      <c r="I145" s="35">
        <v>2611664</v>
      </c>
      <c r="J145" s="33">
        <v>0</v>
      </c>
      <c r="K145" s="35">
        <v>882742</v>
      </c>
      <c r="L145" s="35">
        <v>26117</v>
      </c>
      <c r="M145" s="35">
        <v>0</v>
      </c>
      <c r="N145" s="43">
        <v>4.8573000000000004</v>
      </c>
      <c r="O145" s="35">
        <f t="shared" si="143"/>
        <v>0</v>
      </c>
      <c r="P145" s="35"/>
      <c r="Q145" s="35"/>
      <c r="R145" s="35"/>
      <c r="S145" s="35"/>
      <c r="T145" s="35"/>
      <c r="U145" s="35"/>
      <c r="V145" s="35">
        <f t="shared" si="144"/>
        <v>0</v>
      </c>
      <c r="W145" s="35">
        <f>OON!J145</f>
        <v>0</v>
      </c>
      <c r="X145" s="35">
        <f>OON!P145</f>
        <v>0</v>
      </c>
      <c r="Y145" s="35">
        <f>OON!N145</f>
        <v>0</v>
      </c>
      <c r="Z145" s="35">
        <f t="shared" si="145"/>
        <v>0</v>
      </c>
      <c r="AA145" s="35">
        <f t="shared" si="146"/>
        <v>0</v>
      </c>
      <c r="AB145" s="35">
        <f t="shared" si="147"/>
        <v>0</v>
      </c>
      <c r="AC145" s="35">
        <f t="shared" si="148"/>
        <v>0</v>
      </c>
      <c r="AD145" s="35"/>
      <c r="AE145" s="38">
        <f>OON!S145</f>
        <v>0</v>
      </c>
      <c r="AF145" s="38"/>
      <c r="AG145" s="38"/>
      <c r="AH145" s="38"/>
      <c r="AI145" s="38"/>
      <c r="AJ145" s="38"/>
      <c r="AK145" s="38">
        <f t="shared" si="149"/>
        <v>0</v>
      </c>
      <c r="AL145" s="35">
        <f t="shared" si="150"/>
        <v>3520523</v>
      </c>
      <c r="AM145" s="35">
        <f t="shared" si="151"/>
        <v>2611664</v>
      </c>
      <c r="AN145" s="35">
        <f t="shared" si="152"/>
        <v>0</v>
      </c>
      <c r="AO145" s="35">
        <f t="shared" si="153"/>
        <v>882742</v>
      </c>
      <c r="AP145" s="35">
        <f t="shared" si="154"/>
        <v>26117</v>
      </c>
      <c r="AQ145" s="35">
        <f t="shared" si="155"/>
        <v>0</v>
      </c>
      <c r="AR145" s="38">
        <f t="shared" si="156"/>
        <v>4.8573000000000004</v>
      </c>
    </row>
    <row r="146" spans="1:44" x14ac:dyDescent="0.25">
      <c r="A146" s="32">
        <v>1455</v>
      </c>
      <c r="B146" s="32">
        <v>600023401</v>
      </c>
      <c r="C146" s="32">
        <f>_xlfn.XLOOKUP(B146,[1]List4!$B$4:$B$60,[1]List4!$C$4:$C$60)</f>
        <v>46748059</v>
      </c>
      <c r="D146" s="33" t="s">
        <v>8</v>
      </c>
      <c r="E146" s="32">
        <v>3143</v>
      </c>
      <c r="F146" s="32" t="s">
        <v>22</v>
      </c>
      <c r="G146" s="32" t="s">
        <v>7</v>
      </c>
      <c r="H146" s="35">
        <f t="shared" si="142"/>
        <v>1079279</v>
      </c>
      <c r="I146" s="35">
        <v>800652</v>
      </c>
      <c r="J146" s="33">
        <v>0</v>
      </c>
      <c r="K146" s="35">
        <v>270620</v>
      </c>
      <c r="L146" s="35">
        <v>8007</v>
      </c>
      <c r="M146" s="35">
        <v>0</v>
      </c>
      <c r="N146" s="43">
        <v>1.911</v>
      </c>
      <c r="O146" s="35">
        <f t="shared" si="143"/>
        <v>0</v>
      </c>
      <c r="P146" s="35"/>
      <c r="Q146" s="35"/>
      <c r="R146" s="35"/>
      <c r="S146" s="35"/>
      <c r="T146" s="35"/>
      <c r="U146" s="35"/>
      <c r="V146" s="35">
        <f t="shared" si="144"/>
        <v>0</v>
      </c>
      <c r="W146" s="35">
        <f>OON!J146</f>
        <v>0</v>
      </c>
      <c r="X146" s="35">
        <f>OON!P146</f>
        <v>0</v>
      </c>
      <c r="Y146" s="35">
        <f>OON!N146</f>
        <v>0</v>
      </c>
      <c r="Z146" s="35">
        <f t="shared" si="145"/>
        <v>0</v>
      </c>
      <c r="AA146" s="35">
        <f t="shared" si="146"/>
        <v>0</v>
      </c>
      <c r="AB146" s="35">
        <f t="shared" si="147"/>
        <v>0</v>
      </c>
      <c r="AC146" s="35">
        <f t="shared" si="148"/>
        <v>0</v>
      </c>
      <c r="AD146" s="35"/>
      <c r="AE146" s="38">
        <f>OON!S146</f>
        <v>0</v>
      </c>
      <c r="AF146" s="38"/>
      <c r="AG146" s="38"/>
      <c r="AH146" s="38"/>
      <c r="AI146" s="38"/>
      <c r="AJ146" s="38"/>
      <c r="AK146" s="38">
        <f t="shared" si="149"/>
        <v>0</v>
      </c>
      <c r="AL146" s="35">
        <f t="shared" si="150"/>
        <v>1079279</v>
      </c>
      <c r="AM146" s="35">
        <f t="shared" si="151"/>
        <v>800652</v>
      </c>
      <c r="AN146" s="35">
        <f t="shared" si="152"/>
        <v>0</v>
      </c>
      <c r="AO146" s="35">
        <f t="shared" si="153"/>
        <v>270620</v>
      </c>
      <c r="AP146" s="35">
        <f t="shared" si="154"/>
        <v>8007</v>
      </c>
      <c r="AQ146" s="35">
        <f t="shared" si="155"/>
        <v>0</v>
      </c>
      <c r="AR146" s="38">
        <f t="shared" si="156"/>
        <v>1.911</v>
      </c>
    </row>
    <row r="147" spans="1:44" x14ac:dyDescent="0.25">
      <c r="A147" s="32">
        <v>1455</v>
      </c>
      <c r="B147" s="32">
        <v>600023401</v>
      </c>
      <c r="C147" s="34">
        <v>46748059</v>
      </c>
      <c r="D147" s="33" t="s">
        <v>8</v>
      </c>
      <c r="E147" s="32">
        <v>3145</v>
      </c>
      <c r="F147" s="32" t="s">
        <v>78</v>
      </c>
      <c r="G147" s="34" t="s">
        <v>64</v>
      </c>
      <c r="H147" s="35">
        <f t="shared" si="142"/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43">
        <v>0</v>
      </c>
      <c r="O147" s="35">
        <f t="shared" si="143"/>
        <v>0</v>
      </c>
      <c r="P147" s="35"/>
      <c r="Q147" s="35"/>
      <c r="R147" s="35"/>
      <c r="S147" s="35"/>
      <c r="T147" s="35"/>
      <c r="U147" s="35"/>
      <c r="V147" s="35">
        <f t="shared" si="144"/>
        <v>0</v>
      </c>
      <c r="W147" s="35">
        <f>OON!J147</f>
        <v>0</v>
      </c>
      <c r="X147" s="35">
        <f>OON!P147</f>
        <v>0</v>
      </c>
      <c r="Y147" s="35">
        <f>OON!N147</f>
        <v>0</v>
      </c>
      <c r="Z147" s="35">
        <f t="shared" si="145"/>
        <v>0</v>
      </c>
      <c r="AA147" s="35">
        <f t="shared" si="146"/>
        <v>0</v>
      </c>
      <c r="AB147" s="35">
        <f t="shared" si="147"/>
        <v>0</v>
      </c>
      <c r="AC147" s="35">
        <f t="shared" si="148"/>
        <v>0</v>
      </c>
      <c r="AD147" s="35"/>
      <c r="AE147" s="38">
        <f>OON!S147</f>
        <v>0</v>
      </c>
      <c r="AF147" s="38"/>
      <c r="AG147" s="38"/>
      <c r="AH147" s="38"/>
      <c r="AI147" s="38"/>
      <c r="AJ147" s="38"/>
      <c r="AK147" s="38">
        <f t="shared" si="149"/>
        <v>0</v>
      </c>
      <c r="AL147" s="35">
        <f t="shared" si="150"/>
        <v>0</v>
      </c>
      <c r="AM147" s="35">
        <f t="shared" si="151"/>
        <v>0</v>
      </c>
      <c r="AN147" s="35">
        <f t="shared" si="152"/>
        <v>0</v>
      </c>
      <c r="AO147" s="35">
        <f t="shared" si="153"/>
        <v>0</v>
      </c>
      <c r="AP147" s="35">
        <f t="shared" si="154"/>
        <v>0</v>
      </c>
      <c r="AQ147" s="35">
        <f t="shared" si="155"/>
        <v>0</v>
      </c>
      <c r="AR147" s="38">
        <f t="shared" si="156"/>
        <v>0</v>
      </c>
    </row>
    <row r="148" spans="1:44" x14ac:dyDescent="0.25">
      <c r="A148" s="32">
        <v>1455</v>
      </c>
      <c r="B148" s="32">
        <v>600023401</v>
      </c>
      <c r="C148" s="34">
        <v>46748059</v>
      </c>
      <c r="D148" s="33" t="s">
        <v>8</v>
      </c>
      <c r="E148" s="32">
        <v>3145</v>
      </c>
      <c r="F148" s="32" t="s">
        <v>78</v>
      </c>
      <c r="G148" s="34" t="s">
        <v>64</v>
      </c>
      <c r="H148" s="35">
        <f t="shared" si="142"/>
        <v>6562335</v>
      </c>
      <c r="I148" s="35">
        <v>4868201</v>
      </c>
      <c r="J148" s="35">
        <v>0</v>
      </c>
      <c r="K148" s="35">
        <v>1645452</v>
      </c>
      <c r="L148" s="35">
        <v>48682</v>
      </c>
      <c r="M148" s="35">
        <v>0</v>
      </c>
      <c r="N148" s="43">
        <v>9.08</v>
      </c>
      <c r="O148" s="35">
        <f t="shared" si="143"/>
        <v>0</v>
      </c>
      <c r="P148" s="35"/>
      <c r="Q148" s="35"/>
      <c r="R148" s="35"/>
      <c r="S148" s="35"/>
      <c r="T148" s="35"/>
      <c r="U148" s="35"/>
      <c r="V148" s="35">
        <f t="shared" si="144"/>
        <v>0</v>
      </c>
      <c r="W148" s="35">
        <f>OON!J148</f>
        <v>0</v>
      </c>
      <c r="X148" s="35">
        <f>OON!P148</f>
        <v>0</v>
      </c>
      <c r="Y148" s="35">
        <f>OON!N148</f>
        <v>0</v>
      </c>
      <c r="Z148" s="35">
        <f t="shared" si="145"/>
        <v>0</v>
      </c>
      <c r="AA148" s="35">
        <f t="shared" si="146"/>
        <v>0</v>
      </c>
      <c r="AB148" s="35">
        <f t="shared" si="147"/>
        <v>0</v>
      </c>
      <c r="AC148" s="35">
        <f t="shared" si="148"/>
        <v>0</v>
      </c>
      <c r="AD148" s="35"/>
      <c r="AE148" s="38">
        <f>OON!S148</f>
        <v>0</v>
      </c>
      <c r="AF148" s="38"/>
      <c r="AG148" s="38"/>
      <c r="AH148" s="38"/>
      <c r="AI148" s="38"/>
      <c r="AJ148" s="38"/>
      <c r="AK148" s="38">
        <f t="shared" si="149"/>
        <v>0</v>
      </c>
      <c r="AL148" s="35">
        <f t="shared" si="150"/>
        <v>6562335</v>
      </c>
      <c r="AM148" s="35">
        <f t="shared" si="151"/>
        <v>4868201</v>
      </c>
      <c r="AN148" s="35">
        <f t="shared" si="152"/>
        <v>0</v>
      </c>
      <c r="AO148" s="35">
        <f t="shared" si="153"/>
        <v>1645452</v>
      </c>
      <c r="AP148" s="35">
        <f t="shared" si="154"/>
        <v>48682</v>
      </c>
      <c r="AQ148" s="35">
        <f t="shared" si="155"/>
        <v>0</v>
      </c>
      <c r="AR148" s="38">
        <f t="shared" si="156"/>
        <v>9.08</v>
      </c>
    </row>
    <row r="149" spans="1:44" x14ac:dyDescent="0.25">
      <c r="A149" s="45"/>
      <c r="B149" s="45"/>
      <c r="C149" s="49"/>
      <c r="D149" s="39" t="s">
        <v>182</v>
      </c>
      <c r="E149" s="45"/>
      <c r="F149" s="45"/>
      <c r="G149" s="49"/>
      <c r="H149" s="46">
        <f t="shared" ref="H149:AR149" si="157">SUM(H140:H148)</f>
        <v>59873621</v>
      </c>
      <c r="I149" s="46">
        <f t="shared" si="157"/>
        <v>44416633</v>
      </c>
      <c r="J149" s="39">
        <f t="shared" si="157"/>
        <v>0</v>
      </c>
      <c r="K149" s="46">
        <f t="shared" si="157"/>
        <v>15012822</v>
      </c>
      <c r="L149" s="46">
        <f t="shared" si="157"/>
        <v>444166</v>
      </c>
      <c r="M149" s="46">
        <f t="shared" si="157"/>
        <v>0</v>
      </c>
      <c r="N149" s="47">
        <f t="shared" si="157"/>
        <v>66.8125</v>
      </c>
      <c r="O149" s="46">
        <f t="shared" si="157"/>
        <v>0</v>
      </c>
      <c r="P149" s="46">
        <f t="shared" si="157"/>
        <v>0</v>
      </c>
      <c r="Q149" s="46">
        <f t="shared" si="157"/>
        <v>0</v>
      </c>
      <c r="R149" s="46">
        <f t="shared" si="157"/>
        <v>0</v>
      </c>
      <c r="S149" s="46">
        <f t="shared" si="157"/>
        <v>0</v>
      </c>
      <c r="T149" s="46">
        <f t="shared" si="157"/>
        <v>0</v>
      </c>
      <c r="U149" s="46">
        <f t="shared" si="157"/>
        <v>0</v>
      </c>
      <c r="V149" s="46">
        <f t="shared" si="157"/>
        <v>0</v>
      </c>
      <c r="W149" s="46">
        <f t="shared" si="157"/>
        <v>0</v>
      </c>
      <c r="X149" s="46">
        <f t="shared" si="157"/>
        <v>0</v>
      </c>
      <c r="Y149" s="46">
        <f t="shared" si="157"/>
        <v>0</v>
      </c>
      <c r="Z149" s="46">
        <f t="shared" si="157"/>
        <v>0</v>
      </c>
      <c r="AA149" s="46">
        <f t="shared" si="157"/>
        <v>0</v>
      </c>
      <c r="AB149" s="46">
        <f t="shared" si="157"/>
        <v>0</v>
      </c>
      <c r="AC149" s="46">
        <f t="shared" si="157"/>
        <v>0</v>
      </c>
      <c r="AD149" s="46">
        <f t="shared" si="157"/>
        <v>0</v>
      </c>
      <c r="AE149" s="51">
        <f t="shared" si="157"/>
        <v>0</v>
      </c>
      <c r="AF149" s="51">
        <f t="shared" si="157"/>
        <v>0</v>
      </c>
      <c r="AG149" s="51">
        <f t="shared" si="157"/>
        <v>0</v>
      </c>
      <c r="AH149" s="51">
        <f t="shared" si="157"/>
        <v>0</v>
      </c>
      <c r="AI149" s="51">
        <f t="shared" si="157"/>
        <v>0</v>
      </c>
      <c r="AJ149" s="51">
        <f t="shared" si="157"/>
        <v>0</v>
      </c>
      <c r="AK149" s="51">
        <f t="shared" si="157"/>
        <v>0</v>
      </c>
      <c r="AL149" s="46">
        <f t="shared" si="157"/>
        <v>59873621</v>
      </c>
      <c r="AM149" s="46">
        <f t="shared" si="157"/>
        <v>44416633</v>
      </c>
      <c r="AN149" s="46">
        <f t="shared" si="157"/>
        <v>0</v>
      </c>
      <c r="AO149" s="46">
        <f t="shared" si="157"/>
        <v>15012822</v>
      </c>
      <c r="AP149" s="46">
        <f t="shared" si="157"/>
        <v>444166</v>
      </c>
      <c r="AQ149" s="46">
        <f t="shared" si="157"/>
        <v>0</v>
      </c>
      <c r="AR149" s="51">
        <f t="shared" si="157"/>
        <v>66.8125</v>
      </c>
    </row>
    <row r="150" spans="1:44" x14ac:dyDescent="0.25">
      <c r="A150" s="32">
        <v>1456</v>
      </c>
      <c r="B150" s="32">
        <v>600023427</v>
      </c>
      <c r="C150" s="32">
        <f>_xlfn.XLOOKUP(B150,[1]List4!$B$4:$B$60,[1]List4!$C$4:$C$60)</f>
        <v>46749799</v>
      </c>
      <c r="D150" s="33" t="s">
        <v>10</v>
      </c>
      <c r="E150" s="32">
        <v>3112</v>
      </c>
      <c r="F150" s="32" t="s">
        <v>9</v>
      </c>
      <c r="G150" s="34" t="s">
        <v>7</v>
      </c>
      <c r="H150" s="35">
        <f t="shared" ref="H150:H158" si="158">I150+J150+K150+L150+M150</f>
        <v>10759190</v>
      </c>
      <c r="I150" s="35">
        <v>7981595</v>
      </c>
      <c r="J150" s="33">
        <v>0</v>
      </c>
      <c r="K150" s="35">
        <v>2697779</v>
      </c>
      <c r="L150" s="35">
        <v>79816</v>
      </c>
      <c r="M150" s="35">
        <v>0</v>
      </c>
      <c r="N150" s="43">
        <v>12.2258</v>
      </c>
      <c r="O150" s="35">
        <f t="shared" ref="O150:O158" si="159">X150*-1</f>
        <v>0</v>
      </c>
      <c r="P150" s="35"/>
      <c r="Q150" s="35"/>
      <c r="R150" s="35"/>
      <c r="S150" s="35"/>
      <c r="T150" s="35"/>
      <c r="U150" s="35"/>
      <c r="V150" s="35">
        <f t="shared" ref="V150:V158" si="160">O150+P150+Q150+R150+S150+T150+U150</f>
        <v>0</v>
      </c>
      <c r="W150" s="35">
        <f>OON!J150</f>
        <v>0</v>
      </c>
      <c r="X150" s="35">
        <f>OON!P150</f>
        <v>0</v>
      </c>
      <c r="Y150" s="35">
        <f>OON!N150</f>
        <v>0</v>
      </c>
      <c r="Z150" s="35">
        <f t="shared" ref="Z150:Z158" si="161">W150+X150+Y150</f>
        <v>0</v>
      </c>
      <c r="AA150" s="35">
        <f t="shared" ref="AA150:AA158" si="162">V150+Z150</f>
        <v>0</v>
      </c>
      <c r="AB150" s="35">
        <f t="shared" ref="AB150:AB158" si="163">ROUND((V150+W150+X150)*33.8%,0)</f>
        <v>0</v>
      </c>
      <c r="AC150" s="35">
        <f t="shared" ref="AC150:AC158" si="164">ROUND(V150*1%,0)</f>
        <v>0</v>
      </c>
      <c r="AD150" s="35"/>
      <c r="AE150" s="38">
        <f>OON!S150</f>
        <v>0</v>
      </c>
      <c r="AF150" s="38"/>
      <c r="AG150" s="38"/>
      <c r="AH150" s="38"/>
      <c r="AI150" s="38"/>
      <c r="AJ150" s="38"/>
      <c r="AK150" s="38">
        <f t="shared" ref="AK150:AK158" si="165">AE150+AF150+AG150+AH150+AI150+AJ150</f>
        <v>0</v>
      </c>
      <c r="AL150" s="35">
        <f t="shared" ref="AL150:AL158" si="166">AM150+AN150+AO150+AP150+AQ150</f>
        <v>10759190</v>
      </c>
      <c r="AM150" s="35">
        <f t="shared" ref="AM150:AM158" si="167">I150+V150</f>
        <v>7981595</v>
      </c>
      <c r="AN150" s="35">
        <f t="shared" ref="AN150:AN158" si="168">J150+Z150</f>
        <v>0</v>
      </c>
      <c r="AO150" s="35">
        <f t="shared" ref="AO150:AO158" si="169">K150+AB150</f>
        <v>2697779</v>
      </c>
      <c r="AP150" s="35">
        <f t="shared" ref="AP150:AP158" si="170">L150+AC150</f>
        <v>79816</v>
      </c>
      <c r="AQ150" s="35">
        <f t="shared" ref="AQ150:AQ158" si="171">M150+AD150</f>
        <v>0</v>
      </c>
      <c r="AR150" s="38">
        <f t="shared" ref="AR150:AR158" si="172">N150+AK150</f>
        <v>12.2258</v>
      </c>
    </row>
    <row r="151" spans="1:44" x14ac:dyDescent="0.25">
      <c r="A151" s="32">
        <v>1456</v>
      </c>
      <c r="B151" s="32">
        <v>600023427</v>
      </c>
      <c r="C151" s="32">
        <f>_xlfn.XLOOKUP(B151,[1]List4!$B$4:$B$60,[1]List4!$C$4:$C$60)</f>
        <v>46749799</v>
      </c>
      <c r="D151" s="33" t="s">
        <v>10</v>
      </c>
      <c r="E151" s="32">
        <v>3112</v>
      </c>
      <c r="F151" s="32" t="s">
        <v>15</v>
      </c>
      <c r="G151" s="34" t="s">
        <v>7</v>
      </c>
      <c r="H151" s="35">
        <f t="shared" si="158"/>
        <v>3352540</v>
      </c>
      <c r="I151" s="35">
        <v>2487048</v>
      </c>
      <c r="J151" s="33">
        <v>0</v>
      </c>
      <c r="K151" s="35">
        <v>840622</v>
      </c>
      <c r="L151" s="35">
        <v>24870</v>
      </c>
      <c r="M151" s="35">
        <v>0</v>
      </c>
      <c r="N151" s="43">
        <v>6</v>
      </c>
      <c r="O151" s="35">
        <f t="shared" si="159"/>
        <v>0</v>
      </c>
      <c r="P151" s="35"/>
      <c r="Q151" s="35"/>
      <c r="R151" s="35"/>
      <c r="S151" s="35"/>
      <c r="T151" s="35"/>
      <c r="U151" s="35"/>
      <c r="V151" s="35">
        <f t="shared" si="160"/>
        <v>0</v>
      </c>
      <c r="W151" s="35">
        <f>OON!J151</f>
        <v>0</v>
      </c>
      <c r="X151" s="35">
        <f>OON!P151</f>
        <v>0</v>
      </c>
      <c r="Y151" s="35">
        <f>OON!N151</f>
        <v>0</v>
      </c>
      <c r="Z151" s="35">
        <f t="shared" si="161"/>
        <v>0</v>
      </c>
      <c r="AA151" s="35">
        <f t="shared" si="162"/>
        <v>0</v>
      </c>
      <c r="AB151" s="35">
        <f t="shared" si="163"/>
        <v>0</v>
      </c>
      <c r="AC151" s="35">
        <f t="shared" si="164"/>
        <v>0</v>
      </c>
      <c r="AD151" s="35"/>
      <c r="AE151" s="38">
        <f>OON!S151</f>
        <v>0</v>
      </c>
      <c r="AF151" s="38"/>
      <c r="AG151" s="38"/>
      <c r="AH151" s="38"/>
      <c r="AI151" s="38"/>
      <c r="AJ151" s="38"/>
      <c r="AK151" s="38">
        <f t="shared" si="165"/>
        <v>0</v>
      </c>
      <c r="AL151" s="35">
        <f t="shared" si="166"/>
        <v>3352540</v>
      </c>
      <c r="AM151" s="35">
        <f t="shared" si="167"/>
        <v>2487048</v>
      </c>
      <c r="AN151" s="35">
        <f t="shared" si="168"/>
        <v>0</v>
      </c>
      <c r="AO151" s="35">
        <f t="shared" si="169"/>
        <v>840622</v>
      </c>
      <c r="AP151" s="35">
        <f t="shared" si="170"/>
        <v>24870</v>
      </c>
      <c r="AQ151" s="35">
        <f t="shared" si="171"/>
        <v>0</v>
      </c>
      <c r="AR151" s="38">
        <f t="shared" si="172"/>
        <v>6</v>
      </c>
    </row>
    <row r="152" spans="1:44" x14ac:dyDescent="0.25">
      <c r="A152" s="32">
        <v>1456</v>
      </c>
      <c r="B152" s="32">
        <v>600023427</v>
      </c>
      <c r="C152" s="32">
        <f>_xlfn.XLOOKUP(B152,[1]List4!$B$4:$B$60,[1]List4!$C$4:$C$60)</f>
        <v>46749799</v>
      </c>
      <c r="D152" s="33" t="s">
        <v>10</v>
      </c>
      <c r="E152" s="32">
        <v>3114</v>
      </c>
      <c r="F152" s="32" t="s">
        <v>16</v>
      </c>
      <c r="G152" s="32" t="s">
        <v>7</v>
      </c>
      <c r="H152" s="35">
        <f t="shared" si="158"/>
        <v>71427689</v>
      </c>
      <c r="I152" s="35">
        <v>52987899</v>
      </c>
      <c r="J152" s="33">
        <v>0</v>
      </c>
      <c r="K152" s="36">
        <v>17909911</v>
      </c>
      <c r="L152" s="35">
        <v>529879</v>
      </c>
      <c r="M152" s="35">
        <v>0</v>
      </c>
      <c r="N152" s="43">
        <v>71.018199999999993</v>
      </c>
      <c r="O152" s="35">
        <f t="shared" si="159"/>
        <v>0</v>
      </c>
      <c r="P152" s="35"/>
      <c r="Q152" s="35"/>
      <c r="R152" s="35"/>
      <c r="S152" s="35">
        <v>84785</v>
      </c>
      <c r="T152" s="35"/>
      <c r="U152" s="35"/>
      <c r="V152" s="35">
        <f t="shared" si="160"/>
        <v>84785</v>
      </c>
      <c r="W152" s="35">
        <f>OON!J152</f>
        <v>0</v>
      </c>
      <c r="X152" s="35">
        <f>OON!P152</f>
        <v>0</v>
      </c>
      <c r="Y152" s="35">
        <f>OON!N152</f>
        <v>0</v>
      </c>
      <c r="Z152" s="35">
        <f t="shared" si="161"/>
        <v>0</v>
      </c>
      <c r="AA152" s="35">
        <f t="shared" si="162"/>
        <v>84785</v>
      </c>
      <c r="AB152" s="35">
        <f t="shared" si="163"/>
        <v>28657</v>
      </c>
      <c r="AC152" s="35">
        <f t="shared" si="164"/>
        <v>848</v>
      </c>
      <c r="AD152" s="35"/>
      <c r="AE152" s="38">
        <f>OON!S152</f>
        <v>0</v>
      </c>
      <c r="AF152" s="38"/>
      <c r="AG152" s="38"/>
      <c r="AH152" s="38">
        <v>0.11</v>
      </c>
      <c r="AI152" s="38"/>
      <c r="AJ152" s="38"/>
      <c r="AK152" s="38">
        <f t="shared" si="165"/>
        <v>0.11</v>
      </c>
      <c r="AL152" s="35">
        <f t="shared" si="166"/>
        <v>71541979</v>
      </c>
      <c r="AM152" s="35">
        <f t="shared" si="167"/>
        <v>53072684</v>
      </c>
      <c r="AN152" s="35">
        <f t="shared" si="168"/>
        <v>0</v>
      </c>
      <c r="AO152" s="35">
        <f t="shared" si="169"/>
        <v>17938568</v>
      </c>
      <c r="AP152" s="35">
        <f t="shared" si="170"/>
        <v>530727</v>
      </c>
      <c r="AQ152" s="35">
        <f t="shared" si="171"/>
        <v>0</v>
      </c>
      <c r="AR152" s="38">
        <f t="shared" si="172"/>
        <v>71.128199999999993</v>
      </c>
    </row>
    <row r="153" spans="1:44" x14ac:dyDescent="0.25">
      <c r="A153" s="32">
        <v>1456</v>
      </c>
      <c r="B153" s="32">
        <v>600023427</v>
      </c>
      <c r="C153" s="32">
        <f>_xlfn.XLOOKUP(B153,[1]List4!$B$4:$B$60,[1]List4!$C$4:$C$60)</f>
        <v>46749799</v>
      </c>
      <c r="D153" s="33" t="s">
        <v>10</v>
      </c>
      <c r="E153" s="37">
        <v>3114</v>
      </c>
      <c r="F153" s="37" t="s">
        <v>20</v>
      </c>
      <c r="G153" s="37" t="s">
        <v>7</v>
      </c>
      <c r="H153" s="35">
        <f t="shared" si="158"/>
        <v>26031380</v>
      </c>
      <c r="I153" s="35">
        <v>19311113</v>
      </c>
      <c r="J153" s="33">
        <v>0</v>
      </c>
      <c r="K153" s="35">
        <v>6527156</v>
      </c>
      <c r="L153" s="35">
        <v>193111</v>
      </c>
      <c r="M153" s="35">
        <v>0</v>
      </c>
      <c r="N153" s="43">
        <v>46.338900000000002</v>
      </c>
      <c r="O153" s="35">
        <f t="shared" si="159"/>
        <v>0</v>
      </c>
      <c r="P153" s="35"/>
      <c r="Q153" s="35"/>
      <c r="R153" s="35"/>
      <c r="S153" s="35">
        <v>16957</v>
      </c>
      <c r="T153" s="35"/>
      <c r="U153" s="35"/>
      <c r="V153" s="35">
        <f t="shared" si="160"/>
        <v>16957</v>
      </c>
      <c r="W153" s="35">
        <f>OON!J153</f>
        <v>0</v>
      </c>
      <c r="X153" s="35">
        <f>OON!P153</f>
        <v>0</v>
      </c>
      <c r="Y153" s="35">
        <f>OON!N153</f>
        <v>0</v>
      </c>
      <c r="Z153" s="35">
        <f t="shared" si="161"/>
        <v>0</v>
      </c>
      <c r="AA153" s="35">
        <f t="shared" si="162"/>
        <v>16957</v>
      </c>
      <c r="AB153" s="35">
        <f t="shared" si="163"/>
        <v>5731</v>
      </c>
      <c r="AC153" s="35">
        <f t="shared" si="164"/>
        <v>170</v>
      </c>
      <c r="AD153" s="35"/>
      <c r="AE153" s="38">
        <f>OON!S153</f>
        <v>0</v>
      </c>
      <c r="AF153" s="38"/>
      <c r="AG153" s="38"/>
      <c r="AH153" s="38">
        <v>0.02</v>
      </c>
      <c r="AI153" s="38"/>
      <c r="AJ153" s="38"/>
      <c r="AK153" s="38">
        <f t="shared" si="165"/>
        <v>0.02</v>
      </c>
      <c r="AL153" s="35">
        <f t="shared" si="166"/>
        <v>26054238</v>
      </c>
      <c r="AM153" s="35">
        <f t="shared" si="167"/>
        <v>19328070</v>
      </c>
      <c r="AN153" s="35">
        <f t="shared" si="168"/>
        <v>0</v>
      </c>
      <c r="AO153" s="35">
        <f t="shared" si="169"/>
        <v>6532887</v>
      </c>
      <c r="AP153" s="35">
        <f t="shared" si="170"/>
        <v>193281</v>
      </c>
      <c r="AQ153" s="35">
        <f t="shared" si="171"/>
        <v>0</v>
      </c>
      <c r="AR153" s="38">
        <f t="shared" si="172"/>
        <v>46.358900000000006</v>
      </c>
    </row>
    <row r="154" spans="1:44" x14ac:dyDescent="0.25">
      <c r="A154" s="32">
        <v>1456</v>
      </c>
      <c r="B154" s="32">
        <v>600023427</v>
      </c>
      <c r="C154" s="32">
        <f>_xlfn.XLOOKUP(B154,[1]List4!$B$4:$B$60,[1]List4!$C$4:$C$60)</f>
        <v>46749799</v>
      </c>
      <c r="D154" s="33" t="s">
        <v>10</v>
      </c>
      <c r="E154" s="37">
        <v>3114</v>
      </c>
      <c r="F154" s="37" t="s">
        <v>63</v>
      </c>
      <c r="G154" s="37" t="s">
        <v>64</v>
      </c>
      <c r="H154" s="35">
        <f t="shared" si="158"/>
        <v>0</v>
      </c>
      <c r="I154" s="35">
        <v>0</v>
      </c>
      <c r="J154" s="33">
        <v>0</v>
      </c>
      <c r="K154" s="35">
        <v>0</v>
      </c>
      <c r="L154" s="35">
        <v>0</v>
      </c>
      <c r="M154" s="35">
        <v>0</v>
      </c>
      <c r="N154" s="43">
        <v>0</v>
      </c>
      <c r="O154" s="35">
        <f t="shared" si="159"/>
        <v>0</v>
      </c>
      <c r="P154" s="35"/>
      <c r="Q154" s="35">
        <v>264904</v>
      </c>
      <c r="R154" s="35"/>
      <c r="S154" s="35"/>
      <c r="T154" s="35"/>
      <c r="U154" s="35"/>
      <c r="V154" s="35">
        <f t="shared" si="160"/>
        <v>264904</v>
      </c>
      <c r="W154" s="35">
        <f>OON!J154</f>
        <v>0</v>
      </c>
      <c r="X154" s="35">
        <f>OON!P154</f>
        <v>0</v>
      </c>
      <c r="Y154" s="35">
        <f>OON!N154</f>
        <v>0</v>
      </c>
      <c r="Z154" s="35">
        <f t="shared" si="161"/>
        <v>0</v>
      </c>
      <c r="AA154" s="35">
        <f t="shared" si="162"/>
        <v>264904</v>
      </c>
      <c r="AB154" s="35">
        <f t="shared" si="163"/>
        <v>89538</v>
      </c>
      <c r="AC154" s="35">
        <f t="shared" si="164"/>
        <v>2649</v>
      </c>
      <c r="AD154" s="35"/>
      <c r="AE154" s="38">
        <f>OON!S154</f>
        <v>0</v>
      </c>
      <c r="AF154" s="38"/>
      <c r="AG154" s="38">
        <v>0.5</v>
      </c>
      <c r="AH154" s="38"/>
      <c r="AI154" s="38"/>
      <c r="AJ154" s="38"/>
      <c r="AK154" s="38">
        <f t="shared" si="165"/>
        <v>0.5</v>
      </c>
      <c r="AL154" s="35">
        <f t="shared" si="166"/>
        <v>357091</v>
      </c>
      <c r="AM154" s="35">
        <f t="shared" si="167"/>
        <v>264904</v>
      </c>
      <c r="AN154" s="35">
        <f t="shared" si="168"/>
        <v>0</v>
      </c>
      <c r="AO154" s="35">
        <f t="shared" si="169"/>
        <v>89538</v>
      </c>
      <c r="AP154" s="35">
        <f t="shared" si="170"/>
        <v>2649</v>
      </c>
      <c r="AQ154" s="35">
        <f t="shared" si="171"/>
        <v>0</v>
      </c>
      <c r="AR154" s="38">
        <f t="shared" si="172"/>
        <v>0.5</v>
      </c>
    </row>
    <row r="155" spans="1:44" x14ac:dyDescent="0.25">
      <c r="A155" s="32">
        <v>1456</v>
      </c>
      <c r="B155" s="32">
        <v>600023427</v>
      </c>
      <c r="C155" s="32">
        <f>_xlfn.XLOOKUP(B155,[1]List4!$B$4:$B$60,[1]List4!$C$4:$C$60)</f>
        <v>46749799</v>
      </c>
      <c r="D155" s="33" t="s">
        <v>10</v>
      </c>
      <c r="E155" s="32">
        <v>3143</v>
      </c>
      <c r="F155" s="32" t="s">
        <v>21</v>
      </c>
      <c r="G155" s="32" t="s">
        <v>7</v>
      </c>
      <c r="H155" s="35">
        <f t="shared" si="158"/>
        <v>11277308</v>
      </c>
      <c r="I155" s="35">
        <v>8365955</v>
      </c>
      <c r="J155" s="33">
        <v>0</v>
      </c>
      <c r="K155" s="35">
        <v>2827693</v>
      </c>
      <c r="L155" s="35">
        <v>83660</v>
      </c>
      <c r="M155" s="35">
        <v>0</v>
      </c>
      <c r="N155" s="43">
        <v>16.509599999999999</v>
      </c>
      <c r="O155" s="35">
        <f t="shared" si="159"/>
        <v>-37800</v>
      </c>
      <c r="P155" s="35"/>
      <c r="Q155" s="35"/>
      <c r="R155" s="35"/>
      <c r="S155" s="35"/>
      <c r="T155" s="35"/>
      <c r="U155" s="35"/>
      <c r="V155" s="35">
        <f t="shared" si="160"/>
        <v>-37800</v>
      </c>
      <c r="W155" s="35">
        <f>OON!J155</f>
        <v>0</v>
      </c>
      <c r="X155" s="35">
        <f>OON!P155</f>
        <v>37800</v>
      </c>
      <c r="Y155" s="35">
        <f>OON!N155</f>
        <v>0</v>
      </c>
      <c r="Z155" s="35">
        <f t="shared" si="161"/>
        <v>37800</v>
      </c>
      <c r="AA155" s="35">
        <f t="shared" si="162"/>
        <v>0</v>
      </c>
      <c r="AB155" s="35">
        <f t="shared" si="163"/>
        <v>0</v>
      </c>
      <c r="AC155" s="35">
        <f t="shared" si="164"/>
        <v>-378</v>
      </c>
      <c r="AD155" s="35"/>
      <c r="AE155" s="38">
        <f>OON!S155</f>
        <v>-0.08</v>
      </c>
      <c r="AF155" s="38"/>
      <c r="AG155" s="38"/>
      <c r="AH155" s="38"/>
      <c r="AI155" s="38"/>
      <c r="AJ155" s="38"/>
      <c r="AK155" s="38">
        <f t="shared" si="165"/>
        <v>-0.08</v>
      </c>
      <c r="AL155" s="35">
        <f t="shared" si="166"/>
        <v>11276930</v>
      </c>
      <c r="AM155" s="35">
        <f t="shared" si="167"/>
        <v>8328155</v>
      </c>
      <c r="AN155" s="35">
        <f t="shared" si="168"/>
        <v>37800</v>
      </c>
      <c r="AO155" s="35">
        <f t="shared" si="169"/>
        <v>2827693</v>
      </c>
      <c r="AP155" s="35">
        <f t="shared" si="170"/>
        <v>83282</v>
      </c>
      <c r="AQ155" s="35">
        <f t="shared" si="171"/>
        <v>0</v>
      </c>
      <c r="AR155" s="38">
        <f t="shared" si="172"/>
        <v>16.429600000000001</v>
      </c>
    </row>
    <row r="156" spans="1:44" x14ac:dyDescent="0.25">
      <c r="A156" s="32">
        <v>1456</v>
      </c>
      <c r="B156" s="32">
        <v>600023427</v>
      </c>
      <c r="C156" s="32">
        <f>_xlfn.XLOOKUP(B156,[1]List4!$B$4:$B$60,[1]List4!$C$4:$C$60)</f>
        <v>46749799</v>
      </c>
      <c r="D156" s="33" t="s">
        <v>10</v>
      </c>
      <c r="E156" s="32">
        <v>3143</v>
      </c>
      <c r="F156" s="32" t="s">
        <v>22</v>
      </c>
      <c r="G156" s="32" t="s">
        <v>7</v>
      </c>
      <c r="H156" s="35">
        <f t="shared" si="158"/>
        <v>4191719</v>
      </c>
      <c r="I156" s="35">
        <v>3109584</v>
      </c>
      <c r="J156" s="33">
        <v>0</v>
      </c>
      <c r="K156" s="35">
        <v>1051039</v>
      </c>
      <c r="L156" s="35">
        <v>31096</v>
      </c>
      <c r="M156" s="35">
        <v>0</v>
      </c>
      <c r="N156" s="43">
        <v>7.9165999999999999</v>
      </c>
      <c r="O156" s="35">
        <f t="shared" si="159"/>
        <v>0</v>
      </c>
      <c r="P156" s="35"/>
      <c r="Q156" s="35"/>
      <c r="R156" s="35"/>
      <c r="S156" s="35"/>
      <c r="T156" s="35"/>
      <c r="U156" s="35"/>
      <c r="V156" s="35">
        <f t="shared" si="160"/>
        <v>0</v>
      </c>
      <c r="W156" s="35">
        <f>OON!J156</f>
        <v>0</v>
      </c>
      <c r="X156" s="35">
        <f>OON!P156</f>
        <v>0</v>
      </c>
      <c r="Y156" s="35">
        <f>OON!N156</f>
        <v>0</v>
      </c>
      <c r="Z156" s="35">
        <f t="shared" si="161"/>
        <v>0</v>
      </c>
      <c r="AA156" s="35">
        <f t="shared" si="162"/>
        <v>0</v>
      </c>
      <c r="AB156" s="35">
        <f t="shared" si="163"/>
        <v>0</v>
      </c>
      <c r="AC156" s="35">
        <f t="shared" si="164"/>
        <v>0</v>
      </c>
      <c r="AD156" s="35"/>
      <c r="AE156" s="38">
        <f>OON!S156</f>
        <v>0</v>
      </c>
      <c r="AF156" s="38"/>
      <c r="AG156" s="38"/>
      <c r="AH156" s="38"/>
      <c r="AI156" s="38"/>
      <c r="AJ156" s="38"/>
      <c r="AK156" s="38">
        <f t="shared" si="165"/>
        <v>0</v>
      </c>
      <c r="AL156" s="35">
        <f t="shared" si="166"/>
        <v>4191719</v>
      </c>
      <c r="AM156" s="35">
        <f t="shared" si="167"/>
        <v>3109584</v>
      </c>
      <c r="AN156" s="35">
        <f t="shared" si="168"/>
        <v>0</v>
      </c>
      <c r="AO156" s="35">
        <f t="shared" si="169"/>
        <v>1051039</v>
      </c>
      <c r="AP156" s="35">
        <f t="shared" si="170"/>
        <v>31096</v>
      </c>
      <c r="AQ156" s="35">
        <f t="shared" si="171"/>
        <v>0</v>
      </c>
      <c r="AR156" s="38">
        <f t="shared" si="172"/>
        <v>7.9165999999999999</v>
      </c>
    </row>
    <row r="157" spans="1:44" x14ac:dyDescent="0.25">
      <c r="A157" s="32">
        <v>1456</v>
      </c>
      <c r="B157" s="32">
        <v>600023427</v>
      </c>
      <c r="C157" s="34">
        <v>46749799</v>
      </c>
      <c r="D157" s="33" t="s">
        <v>10</v>
      </c>
      <c r="E157" s="32">
        <v>3146</v>
      </c>
      <c r="F157" s="32" t="s">
        <v>79</v>
      </c>
      <c r="G157" s="32" t="s">
        <v>64</v>
      </c>
      <c r="H157" s="35">
        <f t="shared" si="158"/>
        <v>5099261</v>
      </c>
      <c r="I157" s="35">
        <v>3782835</v>
      </c>
      <c r="J157" s="35">
        <v>0</v>
      </c>
      <c r="K157" s="35">
        <v>1278598</v>
      </c>
      <c r="L157" s="35">
        <v>37828</v>
      </c>
      <c r="M157" s="35">
        <v>0</v>
      </c>
      <c r="N157" s="43">
        <v>5.42</v>
      </c>
      <c r="O157" s="35">
        <f t="shared" si="159"/>
        <v>-79800</v>
      </c>
      <c r="P157" s="35"/>
      <c r="Q157" s="35"/>
      <c r="R157" s="35"/>
      <c r="S157" s="35"/>
      <c r="T157" s="35"/>
      <c r="U157" s="35"/>
      <c r="V157" s="35">
        <f t="shared" si="160"/>
        <v>-79800</v>
      </c>
      <c r="W157" s="35">
        <f>OON!J157</f>
        <v>0</v>
      </c>
      <c r="X157" s="35">
        <f>OON!P157</f>
        <v>79800</v>
      </c>
      <c r="Y157" s="35">
        <f>OON!N157</f>
        <v>0</v>
      </c>
      <c r="Z157" s="35">
        <f t="shared" si="161"/>
        <v>79800</v>
      </c>
      <c r="AA157" s="35">
        <f t="shared" si="162"/>
        <v>0</v>
      </c>
      <c r="AB157" s="35">
        <f t="shared" si="163"/>
        <v>0</v>
      </c>
      <c r="AC157" s="35">
        <f t="shared" si="164"/>
        <v>-798</v>
      </c>
      <c r="AD157" s="35"/>
      <c r="AE157" s="38">
        <f>OON!S157</f>
        <v>-0.11</v>
      </c>
      <c r="AF157" s="38"/>
      <c r="AG157" s="38"/>
      <c r="AH157" s="38"/>
      <c r="AI157" s="38"/>
      <c r="AJ157" s="38"/>
      <c r="AK157" s="38">
        <f t="shared" si="165"/>
        <v>-0.11</v>
      </c>
      <c r="AL157" s="35">
        <f t="shared" si="166"/>
        <v>5098463</v>
      </c>
      <c r="AM157" s="35">
        <f t="shared" si="167"/>
        <v>3703035</v>
      </c>
      <c r="AN157" s="35">
        <f t="shared" si="168"/>
        <v>79800</v>
      </c>
      <c r="AO157" s="35">
        <f t="shared" si="169"/>
        <v>1278598</v>
      </c>
      <c r="AP157" s="35">
        <f t="shared" si="170"/>
        <v>37030</v>
      </c>
      <c r="AQ157" s="35">
        <f t="shared" si="171"/>
        <v>0</v>
      </c>
      <c r="AR157" s="38">
        <f t="shared" si="172"/>
        <v>5.31</v>
      </c>
    </row>
    <row r="158" spans="1:44" x14ac:dyDescent="0.25">
      <c r="A158" s="32">
        <v>1456</v>
      </c>
      <c r="B158" s="32">
        <v>600023427</v>
      </c>
      <c r="C158" s="34">
        <v>46749799</v>
      </c>
      <c r="D158" s="33" t="s">
        <v>10</v>
      </c>
      <c r="E158" s="32">
        <v>3146</v>
      </c>
      <c r="F158" s="32" t="s">
        <v>79</v>
      </c>
      <c r="G158" s="32" t="s">
        <v>64</v>
      </c>
      <c r="H158" s="35">
        <f t="shared" si="158"/>
        <v>6679572</v>
      </c>
      <c r="I158" s="35">
        <v>4955172</v>
      </c>
      <c r="J158" s="35">
        <v>0</v>
      </c>
      <c r="K158" s="35">
        <v>1674848</v>
      </c>
      <c r="L158" s="35">
        <v>49552</v>
      </c>
      <c r="M158" s="35">
        <v>0</v>
      </c>
      <c r="N158" s="43">
        <v>7.1</v>
      </c>
      <c r="O158" s="35">
        <f t="shared" si="159"/>
        <v>0</v>
      </c>
      <c r="P158" s="35"/>
      <c r="Q158" s="35"/>
      <c r="R158" s="35"/>
      <c r="S158" s="35"/>
      <c r="T158" s="35"/>
      <c r="U158" s="35"/>
      <c r="V158" s="35">
        <f t="shared" si="160"/>
        <v>0</v>
      </c>
      <c r="W158" s="35">
        <f>OON!J158</f>
        <v>0</v>
      </c>
      <c r="X158" s="35">
        <f>OON!P158</f>
        <v>0</v>
      </c>
      <c r="Y158" s="35">
        <f>OON!N158</f>
        <v>0</v>
      </c>
      <c r="Z158" s="35">
        <f t="shared" si="161"/>
        <v>0</v>
      </c>
      <c r="AA158" s="35">
        <f t="shared" si="162"/>
        <v>0</v>
      </c>
      <c r="AB158" s="35">
        <f t="shared" si="163"/>
        <v>0</v>
      </c>
      <c r="AC158" s="35">
        <f t="shared" si="164"/>
        <v>0</v>
      </c>
      <c r="AD158" s="35"/>
      <c r="AE158" s="38">
        <f>OON!S158</f>
        <v>0</v>
      </c>
      <c r="AF158" s="38"/>
      <c r="AG158" s="38"/>
      <c r="AH158" s="38"/>
      <c r="AI158" s="38"/>
      <c r="AJ158" s="38"/>
      <c r="AK158" s="38">
        <f t="shared" si="165"/>
        <v>0</v>
      </c>
      <c r="AL158" s="35">
        <f t="shared" si="166"/>
        <v>6679572</v>
      </c>
      <c r="AM158" s="35">
        <f t="shared" si="167"/>
        <v>4955172</v>
      </c>
      <c r="AN158" s="35">
        <f t="shared" si="168"/>
        <v>0</v>
      </c>
      <c r="AO158" s="35">
        <f t="shared" si="169"/>
        <v>1674848</v>
      </c>
      <c r="AP158" s="35">
        <f t="shared" si="170"/>
        <v>49552</v>
      </c>
      <c r="AQ158" s="35">
        <f t="shared" si="171"/>
        <v>0</v>
      </c>
      <c r="AR158" s="38">
        <f t="shared" si="172"/>
        <v>7.1</v>
      </c>
    </row>
    <row r="159" spans="1:44" x14ac:dyDescent="0.25">
      <c r="A159" s="45"/>
      <c r="B159" s="45"/>
      <c r="C159" s="49"/>
      <c r="D159" s="39" t="s">
        <v>183</v>
      </c>
      <c r="E159" s="45"/>
      <c r="F159" s="45"/>
      <c r="G159" s="45"/>
      <c r="H159" s="46">
        <f t="shared" ref="H159:AR159" si="173">SUM(H150:H158)</f>
        <v>138818659</v>
      </c>
      <c r="I159" s="46">
        <f t="shared" si="173"/>
        <v>102981201</v>
      </c>
      <c r="J159" s="39">
        <f t="shared" si="173"/>
        <v>0</v>
      </c>
      <c r="K159" s="46">
        <f t="shared" si="173"/>
        <v>34807646</v>
      </c>
      <c r="L159" s="46">
        <f t="shared" si="173"/>
        <v>1029812</v>
      </c>
      <c r="M159" s="46">
        <f t="shared" si="173"/>
        <v>0</v>
      </c>
      <c r="N159" s="47">
        <f t="shared" si="173"/>
        <v>172.52909999999997</v>
      </c>
      <c r="O159" s="46">
        <f t="shared" si="173"/>
        <v>-117600</v>
      </c>
      <c r="P159" s="46">
        <f t="shared" si="173"/>
        <v>0</v>
      </c>
      <c r="Q159" s="46">
        <f t="shared" si="173"/>
        <v>264904</v>
      </c>
      <c r="R159" s="46">
        <f t="shared" si="173"/>
        <v>0</v>
      </c>
      <c r="S159" s="46">
        <f t="shared" si="173"/>
        <v>101742</v>
      </c>
      <c r="T159" s="46">
        <f t="shared" si="173"/>
        <v>0</v>
      </c>
      <c r="U159" s="46">
        <f t="shared" si="173"/>
        <v>0</v>
      </c>
      <c r="V159" s="46">
        <f t="shared" si="173"/>
        <v>249046</v>
      </c>
      <c r="W159" s="46">
        <f t="shared" si="173"/>
        <v>0</v>
      </c>
      <c r="X159" s="46">
        <f t="shared" si="173"/>
        <v>117600</v>
      </c>
      <c r="Y159" s="46">
        <f t="shared" si="173"/>
        <v>0</v>
      </c>
      <c r="Z159" s="46">
        <f t="shared" si="173"/>
        <v>117600</v>
      </c>
      <c r="AA159" s="46">
        <f t="shared" si="173"/>
        <v>366646</v>
      </c>
      <c r="AB159" s="46">
        <f t="shared" si="173"/>
        <v>123926</v>
      </c>
      <c r="AC159" s="46">
        <f t="shared" si="173"/>
        <v>2491</v>
      </c>
      <c r="AD159" s="46">
        <f t="shared" si="173"/>
        <v>0</v>
      </c>
      <c r="AE159" s="51">
        <f t="shared" si="173"/>
        <v>-0.19</v>
      </c>
      <c r="AF159" s="51">
        <f t="shared" si="173"/>
        <v>0</v>
      </c>
      <c r="AG159" s="51">
        <f t="shared" si="173"/>
        <v>0.5</v>
      </c>
      <c r="AH159" s="51">
        <f t="shared" si="173"/>
        <v>0.13</v>
      </c>
      <c r="AI159" s="51">
        <f t="shared" si="173"/>
        <v>0</v>
      </c>
      <c r="AJ159" s="51">
        <f t="shared" si="173"/>
        <v>0</v>
      </c>
      <c r="AK159" s="51">
        <f t="shared" si="173"/>
        <v>0.44000000000000006</v>
      </c>
      <c r="AL159" s="46">
        <f t="shared" si="173"/>
        <v>139311722</v>
      </c>
      <c r="AM159" s="46">
        <f t="shared" si="173"/>
        <v>103230247</v>
      </c>
      <c r="AN159" s="46">
        <f t="shared" si="173"/>
        <v>117600</v>
      </c>
      <c r="AO159" s="46">
        <f t="shared" si="173"/>
        <v>34931572</v>
      </c>
      <c r="AP159" s="46">
        <f t="shared" si="173"/>
        <v>1032303</v>
      </c>
      <c r="AQ159" s="46">
        <f t="shared" si="173"/>
        <v>0</v>
      </c>
      <c r="AR159" s="51">
        <f t="shared" si="173"/>
        <v>172.96909999999997</v>
      </c>
    </row>
    <row r="160" spans="1:44" x14ac:dyDescent="0.25">
      <c r="A160" s="32">
        <v>1457</v>
      </c>
      <c r="B160" s="32">
        <v>600023389</v>
      </c>
      <c r="C160" s="32">
        <f>_xlfn.XLOOKUP(B160,[1]List4!$B$4:$B$60,[1]List4!$C$4:$C$60)</f>
        <v>60254190</v>
      </c>
      <c r="D160" s="33" t="s">
        <v>17</v>
      </c>
      <c r="E160" s="32">
        <v>3114</v>
      </c>
      <c r="F160" s="32" t="s">
        <v>16</v>
      </c>
      <c r="G160" s="32" t="s">
        <v>7</v>
      </c>
      <c r="H160" s="35">
        <f t="shared" ref="H160:H164" si="174">I160+J160+K160+L160+M160</f>
        <v>26985977</v>
      </c>
      <c r="I160" s="35">
        <v>20019271</v>
      </c>
      <c r="J160" s="33">
        <v>0</v>
      </c>
      <c r="K160" s="36">
        <v>6766513</v>
      </c>
      <c r="L160" s="35">
        <v>200193</v>
      </c>
      <c r="M160" s="35">
        <v>0</v>
      </c>
      <c r="N160" s="43">
        <v>26.090800000000002</v>
      </c>
      <c r="O160" s="35">
        <f t="shared" ref="O160:O164" si="175">X160*-1</f>
        <v>-42000</v>
      </c>
      <c r="P160" s="35"/>
      <c r="Q160" s="35"/>
      <c r="R160" s="35"/>
      <c r="S160" s="35"/>
      <c r="T160" s="35"/>
      <c r="U160" s="35"/>
      <c r="V160" s="35">
        <f>O160+P160+Q160+R160+S160+T160+U160</f>
        <v>-42000</v>
      </c>
      <c r="W160" s="35">
        <f>OON!J160</f>
        <v>0</v>
      </c>
      <c r="X160" s="35">
        <f>OON!P160</f>
        <v>42000</v>
      </c>
      <c r="Y160" s="35">
        <f>OON!N160</f>
        <v>0</v>
      </c>
      <c r="Z160" s="35">
        <f>W160+X160+Y160</f>
        <v>42000</v>
      </c>
      <c r="AA160" s="35">
        <f>V160+Z160</f>
        <v>0</v>
      </c>
      <c r="AB160" s="35">
        <f>ROUND((V160+W160+X160)*33.8%,0)</f>
        <v>0</v>
      </c>
      <c r="AC160" s="35">
        <f>ROUND(V160*1%,0)</f>
        <v>-420</v>
      </c>
      <c r="AD160" s="35"/>
      <c r="AE160" s="38">
        <f>OON!S160</f>
        <v>-0.06</v>
      </c>
      <c r="AF160" s="38"/>
      <c r="AG160" s="38"/>
      <c r="AH160" s="38"/>
      <c r="AI160" s="38"/>
      <c r="AJ160" s="38"/>
      <c r="AK160" s="38">
        <f>AE160+AF160+AG160+AH160+AI160+AJ160</f>
        <v>-0.06</v>
      </c>
      <c r="AL160" s="35">
        <f>AM160+AN160+AO160+AP160+AQ160</f>
        <v>26985557</v>
      </c>
      <c r="AM160" s="35">
        <f>I160+V160</f>
        <v>19977271</v>
      </c>
      <c r="AN160" s="35">
        <f>J160+Z160</f>
        <v>42000</v>
      </c>
      <c r="AO160" s="35">
        <f t="shared" ref="AO160:AQ164" si="176">K160+AB160</f>
        <v>6766513</v>
      </c>
      <c r="AP160" s="35">
        <f t="shared" si="176"/>
        <v>199773</v>
      </c>
      <c r="AQ160" s="35">
        <f t="shared" si="176"/>
        <v>0</v>
      </c>
      <c r="AR160" s="38">
        <f>N160+AK160</f>
        <v>26.030800000000003</v>
      </c>
    </row>
    <row r="161" spans="1:44" x14ac:dyDescent="0.25">
      <c r="A161" s="32">
        <v>1457</v>
      </c>
      <c r="B161" s="32">
        <v>600023389</v>
      </c>
      <c r="C161" s="32">
        <f>_xlfn.XLOOKUP(B161,[1]List4!$B$4:$B$60,[1]List4!$C$4:$C$60)</f>
        <v>60254190</v>
      </c>
      <c r="D161" s="33" t="s">
        <v>17</v>
      </c>
      <c r="E161" s="37">
        <v>3114</v>
      </c>
      <c r="F161" s="37" t="s">
        <v>20</v>
      </c>
      <c r="G161" s="37" t="s">
        <v>7</v>
      </c>
      <c r="H161" s="35">
        <f t="shared" si="174"/>
        <v>7978302</v>
      </c>
      <c r="I161" s="35">
        <v>5918622</v>
      </c>
      <c r="J161" s="33">
        <v>0</v>
      </c>
      <c r="K161" s="35">
        <v>2000494</v>
      </c>
      <c r="L161" s="35">
        <v>59186</v>
      </c>
      <c r="M161" s="35">
        <v>0</v>
      </c>
      <c r="N161" s="43">
        <v>13.1875</v>
      </c>
      <c r="O161" s="35">
        <f t="shared" si="175"/>
        <v>0</v>
      </c>
      <c r="P161" s="35"/>
      <c r="Q161" s="35"/>
      <c r="R161" s="35"/>
      <c r="S161" s="35"/>
      <c r="T161" s="35"/>
      <c r="U161" s="35"/>
      <c r="V161" s="35">
        <f>O161+P161+Q161+R161+S161+T161+U161</f>
        <v>0</v>
      </c>
      <c r="W161" s="35">
        <f>OON!J161</f>
        <v>0</v>
      </c>
      <c r="X161" s="35">
        <f>OON!P161</f>
        <v>0</v>
      </c>
      <c r="Y161" s="35">
        <f>OON!N161</f>
        <v>0</v>
      </c>
      <c r="Z161" s="35">
        <f>W161+X161+Y161</f>
        <v>0</v>
      </c>
      <c r="AA161" s="35">
        <f>V161+Z161</f>
        <v>0</v>
      </c>
      <c r="AB161" s="35">
        <f>ROUND((V161+W161+X161)*33.8%,0)</f>
        <v>0</v>
      </c>
      <c r="AC161" s="35">
        <f>ROUND(V161*1%,0)</f>
        <v>0</v>
      </c>
      <c r="AD161" s="35"/>
      <c r="AE161" s="38">
        <f>OON!S161</f>
        <v>0</v>
      </c>
      <c r="AF161" s="38"/>
      <c r="AG161" s="38"/>
      <c r="AH161" s="38"/>
      <c r="AI161" s="38"/>
      <c r="AJ161" s="38"/>
      <c r="AK161" s="38">
        <f>AE161+AF161+AG161+AH161+AI161+AJ161</f>
        <v>0</v>
      </c>
      <c r="AL161" s="35">
        <f>AM161+AN161+AO161+AP161+AQ161</f>
        <v>7978302</v>
      </c>
      <c r="AM161" s="35">
        <f>I161+V161</f>
        <v>5918622</v>
      </c>
      <c r="AN161" s="35">
        <f>J161+Z161</f>
        <v>0</v>
      </c>
      <c r="AO161" s="35">
        <f t="shared" si="176"/>
        <v>2000494</v>
      </c>
      <c r="AP161" s="35">
        <f t="shared" si="176"/>
        <v>59186</v>
      </c>
      <c r="AQ161" s="35">
        <f t="shared" si="176"/>
        <v>0</v>
      </c>
      <c r="AR161" s="38">
        <f>N161+AK161</f>
        <v>13.1875</v>
      </c>
    </row>
    <row r="162" spans="1:44" x14ac:dyDescent="0.25">
      <c r="A162" s="32">
        <v>1457</v>
      </c>
      <c r="B162" s="32">
        <v>600023389</v>
      </c>
      <c r="C162" s="32">
        <f>_xlfn.XLOOKUP(B162,[1]List4!$B$4:$B$60,[1]List4!$C$4:$C$60)</f>
        <v>60254190</v>
      </c>
      <c r="D162" s="33" t="s">
        <v>17</v>
      </c>
      <c r="E162" s="37">
        <v>3114</v>
      </c>
      <c r="F162" s="37" t="s">
        <v>63</v>
      </c>
      <c r="G162" s="37" t="s">
        <v>64</v>
      </c>
      <c r="H162" s="35">
        <f t="shared" si="174"/>
        <v>0</v>
      </c>
      <c r="I162" s="35">
        <v>0</v>
      </c>
      <c r="J162" s="33">
        <v>0</v>
      </c>
      <c r="K162" s="35">
        <v>0</v>
      </c>
      <c r="L162" s="35">
        <v>0</v>
      </c>
      <c r="M162" s="35">
        <v>0</v>
      </c>
      <c r="N162" s="43">
        <v>0</v>
      </c>
      <c r="O162" s="35">
        <f t="shared" si="175"/>
        <v>0</v>
      </c>
      <c r="P162" s="35"/>
      <c r="Q162" s="35"/>
      <c r="R162" s="35"/>
      <c r="S162" s="35"/>
      <c r="T162" s="35"/>
      <c r="U162" s="35"/>
      <c r="V162" s="35">
        <f>O162+P162+Q162+R162+S162+T162+U162</f>
        <v>0</v>
      </c>
      <c r="W162" s="35">
        <f>OON!J162</f>
        <v>0</v>
      </c>
      <c r="X162" s="35">
        <f>OON!P162</f>
        <v>0</v>
      </c>
      <c r="Y162" s="35">
        <f>OON!N162</f>
        <v>0</v>
      </c>
      <c r="Z162" s="35">
        <f>W162+X162+Y162</f>
        <v>0</v>
      </c>
      <c r="AA162" s="35">
        <f>V162+Z162</f>
        <v>0</v>
      </c>
      <c r="AB162" s="35">
        <f>ROUND((V162+W162+X162)*33.8%,0)</f>
        <v>0</v>
      </c>
      <c r="AC162" s="35">
        <f>ROUND(V162*1%,0)</f>
        <v>0</v>
      </c>
      <c r="AD162" s="35"/>
      <c r="AE162" s="38">
        <f>OON!S162</f>
        <v>0</v>
      </c>
      <c r="AF162" s="38"/>
      <c r="AG162" s="38"/>
      <c r="AH162" s="38"/>
      <c r="AI162" s="38"/>
      <c r="AJ162" s="38"/>
      <c r="AK162" s="38">
        <f>AE162+AF162+AG162+AH162+AI162+AJ162</f>
        <v>0</v>
      </c>
      <c r="AL162" s="35">
        <f>AM162+AN162+AO162+AP162+AQ162</f>
        <v>0</v>
      </c>
      <c r="AM162" s="35">
        <f>I162+V162</f>
        <v>0</v>
      </c>
      <c r="AN162" s="35">
        <f>J162+Z162</f>
        <v>0</v>
      </c>
      <c r="AO162" s="35">
        <f t="shared" si="176"/>
        <v>0</v>
      </c>
      <c r="AP162" s="35">
        <f t="shared" si="176"/>
        <v>0</v>
      </c>
      <c r="AQ162" s="35">
        <f t="shared" si="176"/>
        <v>0</v>
      </c>
      <c r="AR162" s="38">
        <f>N162+AK162</f>
        <v>0</v>
      </c>
    </row>
    <row r="163" spans="1:44" x14ac:dyDescent="0.25">
      <c r="A163" s="32">
        <v>1457</v>
      </c>
      <c r="B163" s="32">
        <v>600023389</v>
      </c>
      <c r="C163" s="32">
        <f>_xlfn.XLOOKUP(B163,[1]List4!$B$4:$B$60,[1]List4!$C$4:$C$60)</f>
        <v>60254190</v>
      </c>
      <c r="D163" s="33" t="s">
        <v>17</v>
      </c>
      <c r="E163" s="32">
        <v>3143</v>
      </c>
      <c r="F163" s="32" t="s">
        <v>21</v>
      </c>
      <c r="G163" s="32" t="s">
        <v>7</v>
      </c>
      <c r="H163" s="35">
        <f t="shared" si="174"/>
        <v>2206463</v>
      </c>
      <c r="I163" s="35">
        <v>1636842</v>
      </c>
      <c r="J163" s="33">
        <v>0</v>
      </c>
      <c r="K163" s="35">
        <v>553253</v>
      </c>
      <c r="L163" s="35">
        <v>16368</v>
      </c>
      <c r="M163" s="35">
        <v>0</v>
      </c>
      <c r="N163" s="43">
        <v>3.4672000000000001</v>
      </c>
      <c r="O163" s="35">
        <f t="shared" si="175"/>
        <v>0</v>
      </c>
      <c r="P163" s="35"/>
      <c r="Q163" s="35"/>
      <c r="R163" s="35"/>
      <c r="S163" s="35"/>
      <c r="T163" s="35"/>
      <c r="U163" s="35"/>
      <c r="V163" s="35">
        <f>O163+P163+Q163+R163+S163+T163+U163</f>
        <v>0</v>
      </c>
      <c r="W163" s="35">
        <f>OON!J163</f>
        <v>0</v>
      </c>
      <c r="X163" s="35">
        <f>OON!P163</f>
        <v>0</v>
      </c>
      <c r="Y163" s="35">
        <f>OON!N163</f>
        <v>0</v>
      </c>
      <c r="Z163" s="35">
        <f>W163+X163+Y163</f>
        <v>0</v>
      </c>
      <c r="AA163" s="35">
        <f>V163+Z163</f>
        <v>0</v>
      </c>
      <c r="AB163" s="35">
        <f>ROUND((V163+W163+X163)*33.8%,0)</f>
        <v>0</v>
      </c>
      <c r="AC163" s="35">
        <f>ROUND(V163*1%,0)</f>
        <v>0</v>
      </c>
      <c r="AD163" s="35"/>
      <c r="AE163" s="38">
        <f>OON!S163</f>
        <v>0</v>
      </c>
      <c r="AF163" s="38"/>
      <c r="AG163" s="38"/>
      <c r="AH163" s="38"/>
      <c r="AI163" s="38"/>
      <c r="AJ163" s="38"/>
      <c r="AK163" s="38">
        <f>AE163+AF163+AG163+AH163+AI163+AJ163</f>
        <v>0</v>
      </c>
      <c r="AL163" s="35">
        <f>AM163+AN163+AO163+AP163+AQ163</f>
        <v>2206463</v>
      </c>
      <c r="AM163" s="35">
        <f>I163+V163</f>
        <v>1636842</v>
      </c>
      <c r="AN163" s="35">
        <f>J163+Z163</f>
        <v>0</v>
      </c>
      <c r="AO163" s="35">
        <f t="shared" si="176"/>
        <v>553253</v>
      </c>
      <c r="AP163" s="35">
        <f t="shared" si="176"/>
        <v>16368</v>
      </c>
      <c r="AQ163" s="35">
        <f t="shared" si="176"/>
        <v>0</v>
      </c>
      <c r="AR163" s="38">
        <f>N163+AK163</f>
        <v>3.4672000000000001</v>
      </c>
    </row>
    <row r="164" spans="1:44" x14ac:dyDescent="0.25">
      <c r="A164" s="32">
        <v>1457</v>
      </c>
      <c r="B164" s="32">
        <v>600023389</v>
      </c>
      <c r="C164" s="34">
        <v>60254190</v>
      </c>
      <c r="D164" s="33" t="s">
        <v>17</v>
      </c>
      <c r="E164" s="37">
        <v>3146</v>
      </c>
      <c r="F164" s="37" t="s">
        <v>79</v>
      </c>
      <c r="G164" s="37" t="s">
        <v>64</v>
      </c>
      <c r="H164" s="35">
        <f t="shared" si="174"/>
        <v>4253978</v>
      </c>
      <c r="I164" s="35">
        <v>3155770</v>
      </c>
      <c r="J164" s="35">
        <v>0</v>
      </c>
      <c r="K164" s="35">
        <v>1066650</v>
      </c>
      <c r="L164" s="35">
        <v>31558</v>
      </c>
      <c r="M164" s="35">
        <v>0</v>
      </c>
      <c r="N164" s="43">
        <v>4.5199999999999996</v>
      </c>
      <c r="O164" s="35">
        <f t="shared" si="175"/>
        <v>0</v>
      </c>
      <c r="P164" s="35"/>
      <c r="Q164" s="35"/>
      <c r="R164" s="35"/>
      <c r="S164" s="35"/>
      <c r="T164" s="35"/>
      <c r="U164" s="35"/>
      <c r="V164" s="35">
        <f>O164+P164+Q164+R164+S164+T164+U164</f>
        <v>0</v>
      </c>
      <c r="W164" s="35">
        <f>OON!J164</f>
        <v>0</v>
      </c>
      <c r="X164" s="35">
        <f>OON!P164</f>
        <v>0</v>
      </c>
      <c r="Y164" s="35">
        <f>OON!N164</f>
        <v>0</v>
      </c>
      <c r="Z164" s="35">
        <f>W164+X164+Y164</f>
        <v>0</v>
      </c>
      <c r="AA164" s="35">
        <f>V164+Z164</f>
        <v>0</v>
      </c>
      <c r="AB164" s="35">
        <f>ROUND((V164+W164+X164)*33.8%,0)</f>
        <v>0</v>
      </c>
      <c r="AC164" s="35">
        <f>ROUND(V164*1%,0)</f>
        <v>0</v>
      </c>
      <c r="AD164" s="35"/>
      <c r="AE164" s="38">
        <f>OON!S164</f>
        <v>0</v>
      </c>
      <c r="AF164" s="38"/>
      <c r="AG164" s="38"/>
      <c r="AH164" s="38"/>
      <c r="AI164" s="38"/>
      <c r="AJ164" s="38"/>
      <c r="AK164" s="38">
        <f>AE164+AF164+AG164+AH164+AI164+AJ164</f>
        <v>0</v>
      </c>
      <c r="AL164" s="35">
        <f>AM164+AN164+AO164+AP164+AQ164</f>
        <v>4253978</v>
      </c>
      <c r="AM164" s="35">
        <f>I164+V164</f>
        <v>3155770</v>
      </c>
      <c r="AN164" s="35">
        <f>J164+Z164</f>
        <v>0</v>
      </c>
      <c r="AO164" s="35">
        <f t="shared" si="176"/>
        <v>1066650</v>
      </c>
      <c r="AP164" s="35">
        <f t="shared" si="176"/>
        <v>31558</v>
      </c>
      <c r="AQ164" s="35">
        <f t="shared" si="176"/>
        <v>0</v>
      </c>
      <c r="AR164" s="38">
        <f>N164+AK164</f>
        <v>4.5199999999999996</v>
      </c>
    </row>
    <row r="165" spans="1:44" x14ac:dyDescent="0.25">
      <c r="A165" s="45"/>
      <c r="B165" s="45"/>
      <c r="C165" s="49"/>
      <c r="D165" s="39" t="s">
        <v>184</v>
      </c>
      <c r="E165" s="48"/>
      <c r="F165" s="48"/>
      <c r="G165" s="48"/>
      <c r="H165" s="46">
        <f t="shared" ref="H165:AR165" si="177">SUM(H160:H164)</f>
        <v>41424720</v>
      </c>
      <c r="I165" s="46">
        <f t="shared" si="177"/>
        <v>30730505</v>
      </c>
      <c r="J165" s="39">
        <f t="shared" si="177"/>
        <v>0</v>
      </c>
      <c r="K165" s="46">
        <f t="shared" si="177"/>
        <v>10386910</v>
      </c>
      <c r="L165" s="46">
        <f t="shared" si="177"/>
        <v>307305</v>
      </c>
      <c r="M165" s="46">
        <f t="shared" si="177"/>
        <v>0</v>
      </c>
      <c r="N165" s="47">
        <f t="shared" si="177"/>
        <v>47.265500000000003</v>
      </c>
      <c r="O165" s="46">
        <f t="shared" si="177"/>
        <v>-42000</v>
      </c>
      <c r="P165" s="46">
        <f t="shared" si="177"/>
        <v>0</v>
      </c>
      <c r="Q165" s="46">
        <f t="shared" si="177"/>
        <v>0</v>
      </c>
      <c r="R165" s="46">
        <f t="shared" si="177"/>
        <v>0</v>
      </c>
      <c r="S165" s="46">
        <f t="shared" si="177"/>
        <v>0</v>
      </c>
      <c r="T165" s="46">
        <f t="shared" si="177"/>
        <v>0</v>
      </c>
      <c r="U165" s="46">
        <f t="shared" si="177"/>
        <v>0</v>
      </c>
      <c r="V165" s="46">
        <f t="shared" si="177"/>
        <v>-42000</v>
      </c>
      <c r="W165" s="46">
        <f t="shared" si="177"/>
        <v>0</v>
      </c>
      <c r="X165" s="46">
        <f t="shared" si="177"/>
        <v>42000</v>
      </c>
      <c r="Y165" s="46">
        <f t="shared" si="177"/>
        <v>0</v>
      </c>
      <c r="Z165" s="46">
        <f t="shared" si="177"/>
        <v>42000</v>
      </c>
      <c r="AA165" s="46">
        <f t="shared" si="177"/>
        <v>0</v>
      </c>
      <c r="AB165" s="46">
        <f t="shared" si="177"/>
        <v>0</v>
      </c>
      <c r="AC165" s="46">
        <f t="shared" si="177"/>
        <v>-420</v>
      </c>
      <c r="AD165" s="46">
        <f t="shared" si="177"/>
        <v>0</v>
      </c>
      <c r="AE165" s="51">
        <f t="shared" si="177"/>
        <v>-0.06</v>
      </c>
      <c r="AF165" s="51">
        <f t="shared" si="177"/>
        <v>0</v>
      </c>
      <c r="AG165" s="51">
        <f t="shared" si="177"/>
        <v>0</v>
      </c>
      <c r="AH165" s="51">
        <f t="shared" si="177"/>
        <v>0</v>
      </c>
      <c r="AI165" s="51">
        <f t="shared" si="177"/>
        <v>0</v>
      </c>
      <c r="AJ165" s="51">
        <f t="shared" si="177"/>
        <v>0</v>
      </c>
      <c r="AK165" s="51">
        <f t="shared" si="177"/>
        <v>-0.06</v>
      </c>
      <c r="AL165" s="46">
        <f t="shared" si="177"/>
        <v>41424300</v>
      </c>
      <c r="AM165" s="46">
        <f t="shared" si="177"/>
        <v>30688505</v>
      </c>
      <c r="AN165" s="46">
        <f t="shared" si="177"/>
        <v>42000</v>
      </c>
      <c r="AO165" s="46">
        <f t="shared" si="177"/>
        <v>10386910</v>
      </c>
      <c r="AP165" s="46">
        <f t="shared" si="177"/>
        <v>306885</v>
      </c>
      <c r="AQ165" s="46">
        <f t="shared" si="177"/>
        <v>0</v>
      </c>
      <c r="AR165" s="51">
        <f t="shared" si="177"/>
        <v>47.205500000000001</v>
      </c>
    </row>
    <row r="166" spans="1:44" x14ac:dyDescent="0.25">
      <c r="A166" s="32">
        <v>1459</v>
      </c>
      <c r="B166" s="32">
        <v>600023133</v>
      </c>
      <c r="C166" s="32">
        <f>_xlfn.XLOOKUP(B166,[1]List4!$B$4:$B$60,[1]List4!$C$4:$C$60)</f>
        <v>70842922</v>
      </c>
      <c r="D166" s="33" t="s">
        <v>11</v>
      </c>
      <c r="E166" s="32">
        <v>3112</v>
      </c>
      <c r="F166" s="32" t="s">
        <v>9</v>
      </c>
      <c r="G166" s="34" t="s">
        <v>7</v>
      </c>
      <c r="H166" s="35">
        <f t="shared" ref="H166:H168" si="178">I166+J166+K166+L166+M166</f>
        <v>2604498</v>
      </c>
      <c r="I166" s="35">
        <v>1932120</v>
      </c>
      <c r="J166" s="33">
        <v>0</v>
      </c>
      <c r="K166" s="35">
        <v>653057</v>
      </c>
      <c r="L166" s="35">
        <v>19321</v>
      </c>
      <c r="M166" s="35">
        <v>0</v>
      </c>
      <c r="N166" s="43">
        <v>3</v>
      </c>
      <c r="O166" s="35">
        <f t="shared" ref="O166:O168" si="179">X166*-1</f>
        <v>0</v>
      </c>
      <c r="P166" s="35"/>
      <c r="Q166" s="35"/>
      <c r="R166" s="35"/>
      <c r="S166" s="35"/>
      <c r="T166" s="35"/>
      <c r="U166" s="35"/>
      <c r="V166" s="35">
        <f>O166+P166+Q166+R166+S166+T166+U166</f>
        <v>0</v>
      </c>
      <c r="W166" s="35">
        <f>OON!J166</f>
        <v>0</v>
      </c>
      <c r="X166" s="35">
        <f>OON!P166</f>
        <v>0</v>
      </c>
      <c r="Y166" s="35">
        <f>OON!N166</f>
        <v>0</v>
      </c>
      <c r="Z166" s="35">
        <f>W166+X166+Y166</f>
        <v>0</v>
      </c>
      <c r="AA166" s="35">
        <f>V166+Z166</f>
        <v>0</v>
      </c>
      <c r="AB166" s="35">
        <f>ROUND((V166+W166+X166)*33.8%,0)</f>
        <v>0</v>
      </c>
      <c r="AC166" s="35">
        <f>ROUND(V166*1%,0)</f>
        <v>0</v>
      </c>
      <c r="AD166" s="35"/>
      <c r="AE166" s="38">
        <f>OON!S166</f>
        <v>0</v>
      </c>
      <c r="AF166" s="38"/>
      <c r="AG166" s="38"/>
      <c r="AH166" s="38"/>
      <c r="AI166" s="38"/>
      <c r="AJ166" s="38"/>
      <c r="AK166" s="38">
        <f>AE166+AF166+AG166+AH166+AI166+AJ166</f>
        <v>0</v>
      </c>
      <c r="AL166" s="35">
        <f>AM166+AN166+AO166+AP166+AQ166</f>
        <v>2604498</v>
      </c>
      <c r="AM166" s="35">
        <f>I166+V166</f>
        <v>1932120</v>
      </c>
      <c r="AN166" s="35">
        <f>J166+Z166</f>
        <v>0</v>
      </c>
      <c r="AO166" s="35">
        <f t="shared" ref="AO166:AQ168" si="180">K166+AB166</f>
        <v>653057</v>
      </c>
      <c r="AP166" s="35">
        <f t="shared" si="180"/>
        <v>19321</v>
      </c>
      <c r="AQ166" s="35">
        <f t="shared" si="180"/>
        <v>0</v>
      </c>
      <c r="AR166" s="38">
        <f>N166+AK166</f>
        <v>3</v>
      </c>
    </row>
    <row r="167" spans="1:44" x14ac:dyDescent="0.25">
      <c r="A167" s="32">
        <v>1459</v>
      </c>
      <c r="B167" s="32">
        <v>600023133</v>
      </c>
      <c r="C167" s="32">
        <f>_xlfn.XLOOKUP(B167,[1]List4!$B$4:$B$60,[1]List4!$C$4:$C$60)</f>
        <v>70842922</v>
      </c>
      <c r="D167" s="33" t="s">
        <v>11</v>
      </c>
      <c r="E167" s="32">
        <v>3114</v>
      </c>
      <c r="F167" s="32" t="s">
        <v>16</v>
      </c>
      <c r="G167" s="32" t="s">
        <v>7</v>
      </c>
      <c r="H167" s="35">
        <f t="shared" si="178"/>
        <v>3366955</v>
      </c>
      <c r="I167" s="35">
        <v>2497741</v>
      </c>
      <c r="J167" s="33">
        <v>0</v>
      </c>
      <c r="K167" s="35">
        <v>844236</v>
      </c>
      <c r="L167" s="36">
        <v>24978</v>
      </c>
      <c r="M167" s="35">
        <v>0</v>
      </c>
      <c r="N167" s="43">
        <v>3.0909</v>
      </c>
      <c r="O167" s="35">
        <f t="shared" si="179"/>
        <v>0</v>
      </c>
      <c r="P167" s="35"/>
      <c r="Q167" s="35"/>
      <c r="R167" s="35"/>
      <c r="S167" s="35"/>
      <c r="T167" s="35"/>
      <c r="U167" s="35"/>
      <c r="V167" s="35">
        <f>O167+P167+Q167+R167+S167+T167+U167</f>
        <v>0</v>
      </c>
      <c r="W167" s="35">
        <f>OON!J167</f>
        <v>0</v>
      </c>
      <c r="X167" s="35">
        <f>OON!P167</f>
        <v>0</v>
      </c>
      <c r="Y167" s="35">
        <f>OON!N167</f>
        <v>0</v>
      </c>
      <c r="Z167" s="35">
        <f>W167+X167+Y167</f>
        <v>0</v>
      </c>
      <c r="AA167" s="35">
        <f>V167+Z167</f>
        <v>0</v>
      </c>
      <c r="AB167" s="35">
        <f>ROUND((V167+W167+X167)*33.8%,0)</f>
        <v>0</v>
      </c>
      <c r="AC167" s="35">
        <f>ROUND(V167*1%,0)</f>
        <v>0</v>
      </c>
      <c r="AD167" s="35"/>
      <c r="AE167" s="38">
        <f>OON!S167</f>
        <v>0</v>
      </c>
      <c r="AF167" s="38"/>
      <c r="AG167" s="38"/>
      <c r="AH167" s="38"/>
      <c r="AI167" s="38"/>
      <c r="AJ167" s="38"/>
      <c r="AK167" s="38">
        <f>AE167+AF167+AG167+AH167+AI167+AJ167</f>
        <v>0</v>
      </c>
      <c r="AL167" s="35">
        <f>AM167+AN167+AO167+AP167+AQ167</f>
        <v>3366955</v>
      </c>
      <c r="AM167" s="35">
        <f>I167+V167</f>
        <v>2497741</v>
      </c>
      <c r="AN167" s="35">
        <f>J167+Z167</f>
        <v>0</v>
      </c>
      <c r="AO167" s="35">
        <f t="shared" si="180"/>
        <v>844236</v>
      </c>
      <c r="AP167" s="35">
        <f t="shared" si="180"/>
        <v>24978</v>
      </c>
      <c r="AQ167" s="35">
        <f t="shared" si="180"/>
        <v>0</v>
      </c>
      <c r="AR167" s="38">
        <f>N167+AK167</f>
        <v>3.0909</v>
      </c>
    </row>
    <row r="168" spans="1:44" x14ac:dyDescent="0.25">
      <c r="A168" s="32">
        <v>1459</v>
      </c>
      <c r="B168" s="32">
        <v>600023133</v>
      </c>
      <c r="C168" s="32">
        <f>_xlfn.XLOOKUP(B168,[1]List4!$B$4:$B$60,[1]List4!$C$4:$C$60)</f>
        <v>70842922</v>
      </c>
      <c r="D168" s="33" t="s">
        <v>11</v>
      </c>
      <c r="E168" s="37">
        <v>3114</v>
      </c>
      <c r="F168" s="37" t="s">
        <v>63</v>
      </c>
      <c r="G168" s="37" t="s">
        <v>64</v>
      </c>
      <c r="H168" s="35">
        <f t="shared" si="178"/>
        <v>0</v>
      </c>
      <c r="I168" s="35">
        <v>0</v>
      </c>
      <c r="J168" s="33">
        <v>0</v>
      </c>
      <c r="K168" s="35">
        <v>0</v>
      </c>
      <c r="L168" s="35">
        <v>0</v>
      </c>
      <c r="M168" s="35">
        <v>0</v>
      </c>
      <c r="N168" s="43">
        <v>0</v>
      </c>
      <c r="O168" s="35">
        <f t="shared" si="179"/>
        <v>0</v>
      </c>
      <c r="P168" s="35"/>
      <c r="Q168" s="35"/>
      <c r="R168" s="35"/>
      <c r="S168" s="35"/>
      <c r="T168" s="35"/>
      <c r="U168" s="35"/>
      <c r="V168" s="35">
        <f>O168+P168+Q168+R168+S168+T168+U168</f>
        <v>0</v>
      </c>
      <c r="W168" s="35">
        <f>OON!J168</f>
        <v>0</v>
      </c>
      <c r="X168" s="35">
        <f>OON!P168</f>
        <v>0</v>
      </c>
      <c r="Y168" s="35">
        <f>OON!N168</f>
        <v>0</v>
      </c>
      <c r="Z168" s="35">
        <f>W168+X168+Y168</f>
        <v>0</v>
      </c>
      <c r="AA168" s="35">
        <f>V168+Z168</f>
        <v>0</v>
      </c>
      <c r="AB168" s="35">
        <f>ROUND((V168+W168+X168)*33.8%,0)</f>
        <v>0</v>
      </c>
      <c r="AC168" s="35">
        <f>ROUND(V168*1%,0)</f>
        <v>0</v>
      </c>
      <c r="AD168" s="35"/>
      <c r="AE168" s="38">
        <f>OON!S168</f>
        <v>0</v>
      </c>
      <c r="AF168" s="38"/>
      <c r="AG168" s="38"/>
      <c r="AH168" s="38"/>
      <c r="AI168" s="38"/>
      <c r="AJ168" s="38"/>
      <c r="AK168" s="38">
        <f>AE168+AF168+AG168+AH168+AI168+AJ168</f>
        <v>0</v>
      </c>
      <c r="AL168" s="35">
        <f>AM168+AN168+AO168+AP168+AQ168</f>
        <v>0</v>
      </c>
      <c r="AM168" s="35">
        <f>I168+V168</f>
        <v>0</v>
      </c>
      <c r="AN168" s="35">
        <f>J168+Z168</f>
        <v>0</v>
      </c>
      <c r="AO168" s="35">
        <f t="shared" si="180"/>
        <v>0</v>
      </c>
      <c r="AP168" s="35">
        <f t="shared" si="180"/>
        <v>0</v>
      </c>
      <c r="AQ168" s="35">
        <f t="shared" si="180"/>
        <v>0</v>
      </c>
      <c r="AR168" s="38">
        <f>N168+AK168</f>
        <v>0</v>
      </c>
    </row>
    <row r="169" spans="1:44" x14ac:dyDescent="0.25">
      <c r="A169" s="45"/>
      <c r="B169" s="45"/>
      <c r="C169" s="45"/>
      <c r="D169" s="39" t="s">
        <v>185</v>
      </c>
      <c r="E169" s="48"/>
      <c r="F169" s="48"/>
      <c r="G169" s="48"/>
      <c r="H169" s="46">
        <f t="shared" ref="H169:AR169" si="181">SUM(H166:H168)</f>
        <v>5971453</v>
      </c>
      <c r="I169" s="46">
        <f t="shared" si="181"/>
        <v>4429861</v>
      </c>
      <c r="J169" s="39">
        <f t="shared" si="181"/>
        <v>0</v>
      </c>
      <c r="K169" s="46">
        <f t="shared" si="181"/>
        <v>1497293</v>
      </c>
      <c r="L169" s="46">
        <f t="shared" si="181"/>
        <v>44299</v>
      </c>
      <c r="M169" s="46">
        <f t="shared" si="181"/>
        <v>0</v>
      </c>
      <c r="N169" s="47">
        <f t="shared" si="181"/>
        <v>6.0908999999999995</v>
      </c>
      <c r="O169" s="46">
        <f t="shared" si="181"/>
        <v>0</v>
      </c>
      <c r="P169" s="46">
        <f t="shared" si="181"/>
        <v>0</v>
      </c>
      <c r="Q169" s="46">
        <f t="shared" si="181"/>
        <v>0</v>
      </c>
      <c r="R169" s="46">
        <f t="shared" si="181"/>
        <v>0</v>
      </c>
      <c r="S169" s="46">
        <f t="shared" si="181"/>
        <v>0</v>
      </c>
      <c r="T169" s="46">
        <f t="shared" si="181"/>
        <v>0</v>
      </c>
      <c r="U169" s="46">
        <f t="shared" si="181"/>
        <v>0</v>
      </c>
      <c r="V169" s="46">
        <f t="shared" si="181"/>
        <v>0</v>
      </c>
      <c r="W169" s="46">
        <f t="shared" si="181"/>
        <v>0</v>
      </c>
      <c r="X169" s="46">
        <f t="shared" si="181"/>
        <v>0</v>
      </c>
      <c r="Y169" s="46">
        <f t="shared" si="181"/>
        <v>0</v>
      </c>
      <c r="Z169" s="46">
        <f t="shared" si="181"/>
        <v>0</v>
      </c>
      <c r="AA169" s="46">
        <f t="shared" si="181"/>
        <v>0</v>
      </c>
      <c r="AB169" s="46">
        <f t="shared" si="181"/>
        <v>0</v>
      </c>
      <c r="AC169" s="46">
        <f t="shared" si="181"/>
        <v>0</v>
      </c>
      <c r="AD169" s="46">
        <f t="shared" si="181"/>
        <v>0</v>
      </c>
      <c r="AE169" s="51">
        <f t="shared" si="181"/>
        <v>0</v>
      </c>
      <c r="AF169" s="51">
        <f t="shared" si="181"/>
        <v>0</v>
      </c>
      <c r="AG169" s="51">
        <f t="shared" si="181"/>
        <v>0</v>
      </c>
      <c r="AH169" s="51">
        <f t="shared" si="181"/>
        <v>0</v>
      </c>
      <c r="AI169" s="51">
        <f t="shared" si="181"/>
        <v>0</v>
      </c>
      <c r="AJ169" s="51">
        <f t="shared" si="181"/>
        <v>0</v>
      </c>
      <c r="AK169" s="51">
        <f t="shared" si="181"/>
        <v>0</v>
      </c>
      <c r="AL169" s="46">
        <f t="shared" si="181"/>
        <v>5971453</v>
      </c>
      <c r="AM169" s="46">
        <f t="shared" si="181"/>
        <v>4429861</v>
      </c>
      <c r="AN169" s="46">
        <f t="shared" si="181"/>
        <v>0</v>
      </c>
      <c r="AO169" s="46">
        <f t="shared" si="181"/>
        <v>1497293</v>
      </c>
      <c r="AP169" s="46">
        <f t="shared" si="181"/>
        <v>44299</v>
      </c>
      <c r="AQ169" s="46">
        <f t="shared" si="181"/>
        <v>0</v>
      </c>
      <c r="AR169" s="51">
        <f t="shared" si="181"/>
        <v>6.0908999999999995</v>
      </c>
    </row>
    <row r="170" spans="1:44" x14ac:dyDescent="0.25">
      <c r="A170" s="32">
        <v>1460</v>
      </c>
      <c r="B170" s="32">
        <v>600171523</v>
      </c>
      <c r="C170" s="32">
        <f>_xlfn.XLOOKUP(B170,[1]List4!$B$4:$B$60,[1]List4!$C$4:$C$60)</f>
        <v>70972826</v>
      </c>
      <c r="D170" s="33" t="s">
        <v>12</v>
      </c>
      <c r="E170" s="32">
        <v>3112</v>
      </c>
      <c r="F170" s="32" t="s">
        <v>9</v>
      </c>
      <c r="G170" s="34" t="s">
        <v>7</v>
      </c>
      <c r="H170" s="35">
        <f t="shared" ref="H170:H173" si="182">I170+J170+K170+L170+M170</f>
        <v>1788095</v>
      </c>
      <c r="I170" s="35">
        <v>1326480</v>
      </c>
      <c r="J170" s="33">
        <v>0</v>
      </c>
      <c r="K170" s="35">
        <v>448350</v>
      </c>
      <c r="L170" s="35">
        <v>13265</v>
      </c>
      <c r="M170" s="35">
        <v>0</v>
      </c>
      <c r="N170" s="43">
        <v>2</v>
      </c>
      <c r="O170" s="35">
        <f t="shared" ref="O170:O173" si="183">X170*-1</f>
        <v>0</v>
      </c>
      <c r="P170" s="35"/>
      <c r="Q170" s="35"/>
      <c r="R170" s="35"/>
      <c r="S170" s="35"/>
      <c r="T170" s="35"/>
      <c r="U170" s="35"/>
      <c r="V170" s="35">
        <f>O170+P170+Q170+R170+S170+T170+U170</f>
        <v>0</v>
      </c>
      <c r="W170" s="35">
        <f>OON!J170</f>
        <v>0</v>
      </c>
      <c r="X170" s="35">
        <f>OON!P170</f>
        <v>0</v>
      </c>
      <c r="Y170" s="35">
        <f>OON!N170</f>
        <v>0</v>
      </c>
      <c r="Z170" s="35">
        <f>W170+X170+Y170</f>
        <v>0</v>
      </c>
      <c r="AA170" s="35">
        <f>V170+Z170</f>
        <v>0</v>
      </c>
      <c r="AB170" s="35">
        <f>ROUND((V170+W170+X170)*33.8%,0)</f>
        <v>0</v>
      </c>
      <c r="AC170" s="35">
        <f>ROUND(V170*1%,0)</f>
        <v>0</v>
      </c>
      <c r="AD170" s="35"/>
      <c r="AE170" s="38">
        <f>OON!S170</f>
        <v>0</v>
      </c>
      <c r="AF170" s="38"/>
      <c r="AG170" s="38"/>
      <c r="AH170" s="38"/>
      <c r="AI170" s="38"/>
      <c r="AJ170" s="38"/>
      <c r="AK170" s="38">
        <f>AE170+AF170+AG170+AH170+AI170+AJ170</f>
        <v>0</v>
      </c>
      <c r="AL170" s="35">
        <f>AM170+AN170+AO170+AP170+AQ170</f>
        <v>1788095</v>
      </c>
      <c r="AM170" s="35">
        <f>I170+V170</f>
        <v>1326480</v>
      </c>
      <c r="AN170" s="35">
        <f>J170+Z170</f>
        <v>0</v>
      </c>
      <c r="AO170" s="35">
        <f t="shared" ref="AO170:AQ173" si="184">K170+AB170</f>
        <v>448350</v>
      </c>
      <c r="AP170" s="35">
        <f t="shared" si="184"/>
        <v>13265</v>
      </c>
      <c r="AQ170" s="35">
        <f t="shared" si="184"/>
        <v>0</v>
      </c>
      <c r="AR170" s="38">
        <f>N170+AK170</f>
        <v>2</v>
      </c>
    </row>
    <row r="171" spans="1:44" x14ac:dyDescent="0.25">
      <c r="A171" s="32">
        <v>1460</v>
      </c>
      <c r="B171" s="32">
        <v>600171523</v>
      </c>
      <c r="C171" s="32">
        <f>_xlfn.XLOOKUP(B171,[1]List4!$B$4:$B$60,[1]List4!$C$4:$C$60)</f>
        <v>70972826</v>
      </c>
      <c r="D171" s="33" t="s">
        <v>12</v>
      </c>
      <c r="E171" s="32">
        <v>3114</v>
      </c>
      <c r="F171" s="32" t="s">
        <v>16</v>
      </c>
      <c r="G171" s="32" t="s">
        <v>7</v>
      </c>
      <c r="H171" s="35">
        <f t="shared" si="182"/>
        <v>6311714</v>
      </c>
      <c r="I171" s="35">
        <v>4682280</v>
      </c>
      <c r="J171" s="33">
        <v>0</v>
      </c>
      <c r="K171" s="35">
        <v>1582611</v>
      </c>
      <c r="L171" s="35">
        <v>46823</v>
      </c>
      <c r="M171" s="35">
        <v>0</v>
      </c>
      <c r="N171" s="43">
        <v>6</v>
      </c>
      <c r="O171" s="35">
        <f t="shared" si="183"/>
        <v>0</v>
      </c>
      <c r="P171" s="35"/>
      <c r="Q171" s="35"/>
      <c r="R171" s="35"/>
      <c r="S171" s="35"/>
      <c r="T171" s="35"/>
      <c r="U171" s="35"/>
      <c r="V171" s="35">
        <f>O171+P171+Q171+R171+S171+T171+U171</f>
        <v>0</v>
      </c>
      <c r="W171" s="35">
        <f>OON!J171</f>
        <v>0</v>
      </c>
      <c r="X171" s="35">
        <f>OON!P171</f>
        <v>0</v>
      </c>
      <c r="Y171" s="35">
        <f>OON!N171</f>
        <v>0</v>
      </c>
      <c r="Z171" s="35">
        <f>W171+X171+Y171</f>
        <v>0</v>
      </c>
      <c r="AA171" s="35">
        <f>V171+Z171</f>
        <v>0</v>
      </c>
      <c r="AB171" s="35">
        <f>ROUND((V171+W171+X171)*33.8%,0)</f>
        <v>0</v>
      </c>
      <c r="AC171" s="35">
        <f>ROUND(V171*1%,0)</f>
        <v>0</v>
      </c>
      <c r="AD171" s="35"/>
      <c r="AE171" s="38">
        <f>OON!S171</f>
        <v>0</v>
      </c>
      <c r="AF171" s="38"/>
      <c r="AG171" s="38"/>
      <c r="AH171" s="38"/>
      <c r="AI171" s="38"/>
      <c r="AJ171" s="38"/>
      <c r="AK171" s="38">
        <f>AE171+AF171+AG171+AH171+AI171+AJ171</f>
        <v>0</v>
      </c>
      <c r="AL171" s="35">
        <f>AM171+AN171+AO171+AP171+AQ171</f>
        <v>6311714</v>
      </c>
      <c r="AM171" s="35">
        <f>I171+V171</f>
        <v>4682280</v>
      </c>
      <c r="AN171" s="35">
        <f>J171+Z171</f>
        <v>0</v>
      </c>
      <c r="AO171" s="35">
        <f t="shared" si="184"/>
        <v>1582611</v>
      </c>
      <c r="AP171" s="35">
        <f t="shared" si="184"/>
        <v>46823</v>
      </c>
      <c r="AQ171" s="35">
        <f t="shared" si="184"/>
        <v>0</v>
      </c>
      <c r="AR171" s="38">
        <f>N171+AK171</f>
        <v>6</v>
      </c>
    </row>
    <row r="172" spans="1:44" x14ac:dyDescent="0.25">
      <c r="A172" s="32">
        <v>1460</v>
      </c>
      <c r="B172" s="32">
        <v>600171523</v>
      </c>
      <c r="C172" s="32">
        <f>_xlfn.XLOOKUP(B172,[1]List4!$B$4:$B$60,[1]List4!$C$4:$C$60)</f>
        <v>70972826</v>
      </c>
      <c r="D172" s="33" t="s">
        <v>12</v>
      </c>
      <c r="E172" s="37">
        <v>3114</v>
      </c>
      <c r="F172" s="37" t="s">
        <v>63</v>
      </c>
      <c r="G172" s="37" t="s">
        <v>64</v>
      </c>
      <c r="H172" s="35">
        <f t="shared" si="182"/>
        <v>0</v>
      </c>
      <c r="I172" s="35">
        <v>0</v>
      </c>
      <c r="J172" s="33">
        <v>0</v>
      </c>
      <c r="K172" s="35">
        <v>0</v>
      </c>
      <c r="L172" s="35">
        <v>0</v>
      </c>
      <c r="M172" s="35">
        <v>0</v>
      </c>
      <c r="N172" s="43">
        <v>0</v>
      </c>
      <c r="O172" s="35">
        <f t="shared" si="183"/>
        <v>0</v>
      </c>
      <c r="P172" s="35"/>
      <c r="Q172" s="35"/>
      <c r="R172" s="35"/>
      <c r="S172" s="35"/>
      <c r="T172" s="35"/>
      <c r="U172" s="35"/>
      <c r="V172" s="35">
        <f>O172+P172+Q172+R172+S172+T172+U172</f>
        <v>0</v>
      </c>
      <c r="W172" s="35">
        <f>OON!J172</f>
        <v>0</v>
      </c>
      <c r="X172" s="35">
        <f>OON!P172</f>
        <v>0</v>
      </c>
      <c r="Y172" s="35">
        <f>OON!N172</f>
        <v>0</v>
      </c>
      <c r="Z172" s="35">
        <f>W172+X172+Y172</f>
        <v>0</v>
      </c>
      <c r="AA172" s="35">
        <f>V172+Z172</f>
        <v>0</v>
      </c>
      <c r="AB172" s="35">
        <f>ROUND((V172+W172+X172)*33.8%,0)</f>
        <v>0</v>
      </c>
      <c r="AC172" s="35">
        <f>ROUND(V172*1%,0)</f>
        <v>0</v>
      </c>
      <c r="AD172" s="35"/>
      <c r="AE172" s="38">
        <f>OON!S172</f>
        <v>0</v>
      </c>
      <c r="AF172" s="38"/>
      <c r="AG172" s="38"/>
      <c r="AH172" s="38"/>
      <c r="AI172" s="38"/>
      <c r="AJ172" s="38"/>
      <c r="AK172" s="38">
        <f>AE172+AF172+AG172+AH172+AI172+AJ172</f>
        <v>0</v>
      </c>
      <c r="AL172" s="35">
        <f>AM172+AN172+AO172+AP172+AQ172</f>
        <v>0</v>
      </c>
      <c r="AM172" s="35">
        <f>I172+V172</f>
        <v>0</v>
      </c>
      <c r="AN172" s="35">
        <f>J172+Z172</f>
        <v>0</v>
      </c>
      <c r="AO172" s="35">
        <f t="shared" si="184"/>
        <v>0</v>
      </c>
      <c r="AP172" s="35">
        <f t="shared" si="184"/>
        <v>0</v>
      </c>
      <c r="AQ172" s="35">
        <f t="shared" si="184"/>
        <v>0</v>
      </c>
      <c r="AR172" s="38">
        <f>N172+AK172</f>
        <v>0</v>
      </c>
    </row>
    <row r="173" spans="1:44" x14ac:dyDescent="0.25">
      <c r="A173" s="32">
        <v>1460</v>
      </c>
      <c r="B173" s="32">
        <v>600171523</v>
      </c>
      <c r="C173" s="34">
        <v>70972826</v>
      </c>
      <c r="D173" s="33" t="s">
        <v>12</v>
      </c>
      <c r="E173" s="32">
        <v>3146</v>
      </c>
      <c r="F173" s="32" t="s">
        <v>79</v>
      </c>
      <c r="G173" s="32" t="s">
        <v>64</v>
      </c>
      <c r="H173" s="35">
        <f t="shared" si="182"/>
        <v>3169811</v>
      </c>
      <c r="I173" s="35">
        <v>2351492</v>
      </c>
      <c r="J173" s="35">
        <v>0</v>
      </c>
      <c r="K173" s="35">
        <v>794804</v>
      </c>
      <c r="L173" s="35">
        <v>23515</v>
      </c>
      <c r="M173" s="35">
        <v>0</v>
      </c>
      <c r="N173" s="43">
        <v>3.37</v>
      </c>
      <c r="O173" s="35">
        <f t="shared" si="183"/>
        <v>0</v>
      </c>
      <c r="P173" s="35"/>
      <c r="Q173" s="35"/>
      <c r="R173" s="35"/>
      <c r="S173" s="35"/>
      <c r="T173" s="35"/>
      <c r="U173" s="35"/>
      <c r="V173" s="35">
        <f>O173+P173+Q173+R173+S173+T173+U173</f>
        <v>0</v>
      </c>
      <c r="W173" s="35">
        <f>OON!J173</f>
        <v>0</v>
      </c>
      <c r="X173" s="35">
        <f>OON!P173</f>
        <v>0</v>
      </c>
      <c r="Y173" s="35">
        <f>OON!N173</f>
        <v>0</v>
      </c>
      <c r="Z173" s="35">
        <f>W173+X173+Y173</f>
        <v>0</v>
      </c>
      <c r="AA173" s="35">
        <f>V173+Z173</f>
        <v>0</v>
      </c>
      <c r="AB173" s="35">
        <f>ROUND((V173+W173+X173)*33.8%,0)</f>
        <v>0</v>
      </c>
      <c r="AC173" s="35">
        <f>ROUND(V173*1%,0)</f>
        <v>0</v>
      </c>
      <c r="AD173" s="35"/>
      <c r="AE173" s="38">
        <f>OON!S173</f>
        <v>0</v>
      </c>
      <c r="AF173" s="38"/>
      <c r="AG173" s="38"/>
      <c r="AH173" s="38"/>
      <c r="AI173" s="38"/>
      <c r="AJ173" s="38"/>
      <c r="AK173" s="38">
        <f>AE173+AF173+AG173+AH173+AI173+AJ173</f>
        <v>0</v>
      </c>
      <c r="AL173" s="35">
        <f>AM173+AN173+AO173+AP173+AQ173</f>
        <v>3169811</v>
      </c>
      <c r="AM173" s="35">
        <f>I173+V173</f>
        <v>2351492</v>
      </c>
      <c r="AN173" s="35">
        <f>J173+Z173</f>
        <v>0</v>
      </c>
      <c r="AO173" s="35">
        <f t="shared" si="184"/>
        <v>794804</v>
      </c>
      <c r="AP173" s="35">
        <f t="shared" si="184"/>
        <v>23515</v>
      </c>
      <c r="AQ173" s="35">
        <f t="shared" si="184"/>
        <v>0</v>
      </c>
      <c r="AR173" s="38">
        <f>N173+AK173</f>
        <v>3.37</v>
      </c>
    </row>
    <row r="174" spans="1:44" x14ac:dyDescent="0.25">
      <c r="A174" s="45"/>
      <c r="B174" s="45"/>
      <c r="C174" s="49"/>
      <c r="D174" s="39" t="s">
        <v>186</v>
      </c>
      <c r="E174" s="45"/>
      <c r="F174" s="45"/>
      <c r="G174" s="45"/>
      <c r="H174" s="46">
        <f t="shared" ref="H174:AR174" si="185">SUM(H170:H173)</f>
        <v>11269620</v>
      </c>
      <c r="I174" s="46">
        <f t="shared" si="185"/>
        <v>8360252</v>
      </c>
      <c r="J174" s="39">
        <f t="shared" si="185"/>
        <v>0</v>
      </c>
      <c r="K174" s="46">
        <f t="shared" si="185"/>
        <v>2825765</v>
      </c>
      <c r="L174" s="46">
        <f t="shared" si="185"/>
        <v>83603</v>
      </c>
      <c r="M174" s="46">
        <f t="shared" si="185"/>
        <v>0</v>
      </c>
      <c r="N174" s="47">
        <f t="shared" si="185"/>
        <v>11.370000000000001</v>
      </c>
      <c r="O174" s="46">
        <f t="shared" si="185"/>
        <v>0</v>
      </c>
      <c r="P174" s="46">
        <f t="shared" si="185"/>
        <v>0</v>
      </c>
      <c r="Q174" s="46">
        <f t="shared" si="185"/>
        <v>0</v>
      </c>
      <c r="R174" s="46">
        <f t="shared" si="185"/>
        <v>0</v>
      </c>
      <c r="S174" s="46">
        <f t="shared" si="185"/>
        <v>0</v>
      </c>
      <c r="T174" s="46">
        <f t="shared" si="185"/>
        <v>0</v>
      </c>
      <c r="U174" s="46">
        <f t="shared" si="185"/>
        <v>0</v>
      </c>
      <c r="V174" s="46">
        <f t="shared" si="185"/>
        <v>0</v>
      </c>
      <c r="W174" s="46">
        <f t="shared" si="185"/>
        <v>0</v>
      </c>
      <c r="X174" s="46">
        <f t="shared" si="185"/>
        <v>0</v>
      </c>
      <c r="Y174" s="46">
        <f t="shared" si="185"/>
        <v>0</v>
      </c>
      <c r="Z174" s="46">
        <f t="shared" si="185"/>
        <v>0</v>
      </c>
      <c r="AA174" s="46">
        <f t="shared" si="185"/>
        <v>0</v>
      </c>
      <c r="AB174" s="46">
        <f t="shared" si="185"/>
        <v>0</v>
      </c>
      <c r="AC174" s="46">
        <f t="shared" si="185"/>
        <v>0</v>
      </c>
      <c r="AD174" s="46">
        <f t="shared" si="185"/>
        <v>0</v>
      </c>
      <c r="AE174" s="51">
        <f t="shared" si="185"/>
        <v>0</v>
      </c>
      <c r="AF174" s="51">
        <f t="shared" si="185"/>
        <v>0</v>
      </c>
      <c r="AG174" s="51">
        <f t="shared" si="185"/>
        <v>0</v>
      </c>
      <c r="AH174" s="51">
        <f t="shared" si="185"/>
        <v>0</v>
      </c>
      <c r="AI174" s="51">
        <f t="shared" si="185"/>
        <v>0</v>
      </c>
      <c r="AJ174" s="51">
        <f t="shared" si="185"/>
        <v>0</v>
      </c>
      <c r="AK174" s="51">
        <f t="shared" si="185"/>
        <v>0</v>
      </c>
      <c r="AL174" s="46">
        <f t="shared" si="185"/>
        <v>11269620</v>
      </c>
      <c r="AM174" s="46">
        <f t="shared" si="185"/>
        <v>8360252</v>
      </c>
      <c r="AN174" s="46">
        <f t="shared" si="185"/>
        <v>0</v>
      </c>
      <c r="AO174" s="46">
        <f t="shared" si="185"/>
        <v>2825765</v>
      </c>
      <c r="AP174" s="46">
        <f t="shared" si="185"/>
        <v>83603</v>
      </c>
      <c r="AQ174" s="46">
        <f t="shared" si="185"/>
        <v>0</v>
      </c>
      <c r="AR174" s="51">
        <f t="shared" si="185"/>
        <v>11.370000000000001</v>
      </c>
    </row>
    <row r="175" spans="1:44" x14ac:dyDescent="0.25">
      <c r="A175" s="32">
        <v>1462</v>
      </c>
      <c r="B175" s="32">
        <v>600023320</v>
      </c>
      <c r="C175" s="32">
        <f>_xlfn.XLOOKUP(B175,[1]List4!$B$4:$B$60,[1]List4!$C$4:$C$60)</f>
        <v>60254301</v>
      </c>
      <c r="D175" s="33" t="s">
        <v>13</v>
      </c>
      <c r="E175" s="32">
        <v>3112</v>
      </c>
      <c r="F175" s="32" t="s">
        <v>9</v>
      </c>
      <c r="G175" s="34" t="s">
        <v>7</v>
      </c>
      <c r="H175" s="35">
        <f t="shared" ref="H175:H179" si="186">I175+J175+K175+L175+M175</f>
        <v>894047</v>
      </c>
      <c r="I175" s="35">
        <v>663240</v>
      </c>
      <c r="J175" s="33">
        <v>0</v>
      </c>
      <c r="K175" s="35">
        <v>224175</v>
      </c>
      <c r="L175" s="35">
        <v>6632</v>
      </c>
      <c r="M175" s="35">
        <v>0</v>
      </c>
      <c r="N175" s="43">
        <v>1</v>
      </c>
      <c r="O175" s="35">
        <f t="shared" ref="O175:O179" si="187">X175*-1</f>
        <v>0</v>
      </c>
      <c r="P175" s="35"/>
      <c r="Q175" s="35"/>
      <c r="R175" s="35"/>
      <c r="S175" s="35"/>
      <c r="T175" s="35"/>
      <c r="U175" s="35"/>
      <c r="V175" s="35">
        <f>O175+P175+Q175+R175+S175+T175+U175</f>
        <v>0</v>
      </c>
      <c r="W175" s="35">
        <f>OON!J175</f>
        <v>0</v>
      </c>
      <c r="X175" s="35">
        <f>OON!P175</f>
        <v>0</v>
      </c>
      <c r="Y175" s="35">
        <f>OON!N175</f>
        <v>0</v>
      </c>
      <c r="Z175" s="35">
        <f>W175+X175+Y175</f>
        <v>0</v>
      </c>
      <c r="AA175" s="35">
        <f>V175+Z175</f>
        <v>0</v>
      </c>
      <c r="AB175" s="35">
        <f>ROUND((V175+W175+X175)*33.8%,0)</f>
        <v>0</v>
      </c>
      <c r="AC175" s="35">
        <f>ROUND(V175*1%,0)</f>
        <v>0</v>
      </c>
      <c r="AD175" s="35"/>
      <c r="AE175" s="38">
        <f>OON!S175</f>
        <v>0</v>
      </c>
      <c r="AF175" s="38"/>
      <c r="AG175" s="38"/>
      <c r="AH175" s="38"/>
      <c r="AI175" s="38"/>
      <c r="AJ175" s="38"/>
      <c r="AK175" s="38">
        <f>AE175+AF175+AG175+AH175+AI175+AJ175</f>
        <v>0</v>
      </c>
      <c r="AL175" s="35">
        <f>AM175+AN175+AO175+AP175+AQ175</f>
        <v>894047</v>
      </c>
      <c r="AM175" s="35">
        <f>I175+V175</f>
        <v>663240</v>
      </c>
      <c r="AN175" s="35">
        <f>J175+Z175</f>
        <v>0</v>
      </c>
      <c r="AO175" s="35">
        <f t="shared" ref="AO175:AQ179" si="188">K175+AB175</f>
        <v>224175</v>
      </c>
      <c r="AP175" s="35">
        <f t="shared" si="188"/>
        <v>6632</v>
      </c>
      <c r="AQ175" s="35">
        <f t="shared" si="188"/>
        <v>0</v>
      </c>
      <c r="AR175" s="38">
        <f>N175+AK175</f>
        <v>1</v>
      </c>
    </row>
    <row r="176" spans="1:44" x14ac:dyDescent="0.25">
      <c r="A176" s="32">
        <v>1462</v>
      </c>
      <c r="B176" s="32">
        <v>600023320</v>
      </c>
      <c r="C176" s="32">
        <f>_xlfn.XLOOKUP(B176,[1]List4!$B$4:$B$60,[1]List4!$C$4:$C$60)</f>
        <v>60254301</v>
      </c>
      <c r="D176" s="33" t="s">
        <v>13</v>
      </c>
      <c r="E176" s="32">
        <v>3114</v>
      </c>
      <c r="F176" s="32" t="s">
        <v>16</v>
      </c>
      <c r="G176" s="32" t="s">
        <v>7</v>
      </c>
      <c r="H176" s="35">
        <f t="shared" si="186"/>
        <v>13928923</v>
      </c>
      <c r="I176" s="35">
        <v>10333028</v>
      </c>
      <c r="J176" s="33">
        <v>0</v>
      </c>
      <c r="K176" s="36">
        <v>3492564</v>
      </c>
      <c r="L176" s="36">
        <v>103331</v>
      </c>
      <c r="M176" s="35">
        <v>0</v>
      </c>
      <c r="N176" s="43">
        <v>13.2272</v>
      </c>
      <c r="O176" s="35">
        <f t="shared" si="187"/>
        <v>0</v>
      </c>
      <c r="P176" s="35"/>
      <c r="Q176" s="35"/>
      <c r="R176" s="35"/>
      <c r="S176" s="35"/>
      <c r="T176" s="35"/>
      <c r="U176" s="35"/>
      <c r="V176" s="35">
        <f>O176+P176+Q176+R176+S176+T176+U176</f>
        <v>0</v>
      </c>
      <c r="W176" s="35">
        <f>OON!J176</f>
        <v>0</v>
      </c>
      <c r="X176" s="35">
        <f>OON!P176</f>
        <v>0</v>
      </c>
      <c r="Y176" s="35">
        <f>OON!N176</f>
        <v>0</v>
      </c>
      <c r="Z176" s="35">
        <f>W176+X176+Y176</f>
        <v>0</v>
      </c>
      <c r="AA176" s="35">
        <f>V176+Z176</f>
        <v>0</v>
      </c>
      <c r="AB176" s="35">
        <f>ROUND((V176+W176+X176)*33.8%,0)</f>
        <v>0</v>
      </c>
      <c r="AC176" s="35">
        <f>ROUND(V176*1%,0)</f>
        <v>0</v>
      </c>
      <c r="AD176" s="35"/>
      <c r="AE176" s="38">
        <f>OON!S176</f>
        <v>0</v>
      </c>
      <c r="AF176" s="38"/>
      <c r="AG176" s="38"/>
      <c r="AH176" s="38"/>
      <c r="AI176" s="38"/>
      <c r="AJ176" s="38"/>
      <c r="AK176" s="38">
        <f>AE176+AF176+AG176+AH176+AI176+AJ176</f>
        <v>0</v>
      </c>
      <c r="AL176" s="35">
        <f>AM176+AN176+AO176+AP176+AQ176</f>
        <v>13928923</v>
      </c>
      <c r="AM176" s="35">
        <f>I176+V176</f>
        <v>10333028</v>
      </c>
      <c r="AN176" s="35">
        <f>J176+Z176</f>
        <v>0</v>
      </c>
      <c r="AO176" s="35">
        <f t="shared" si="188"/>
        <v>3492564</v>
      </c>
      <c r="AP176" s="35">
        <f t="shared" si="188"/>
        <v>103331</v>
      </c>
      <c r="AQ176" s="35">
        <f t="shared" si="188"/>
        <v>0</v>
      </c>
      <c r="AR176" s="38">
        <f>N176+AK176</f>
        <v>13.2272</v>
      </c>
    </row>
    <row r="177" spans="1:44" x14ac:dyDescent="0.25">
      <c r="A177" s="32">
        <v>1462</v>
      </c>
      <c r="B177" s="32">
        <v>600023320</v>
      </c>
      <c r="C177" s="32">
        <f>_xlfn.XLOOKUP(B177,[1]List4!$B$4:$B$60,[1]List4!$C$4:$C$60)</f>
        <v>60254301</v>
      </c>
      <c r="D177" s="33" t="s">
        <v>13</v>
      </c>
      <c r="E177" s="37">
        <v>3114</v>
      </c>
      <c r="F177" s="37" t="s">
        <v>20</v>
      </c>
      <c r="G177" s="37" t="s">
        <v>7</v>
      </c>
      <c r="H177" s="35">
        <f t="shared" si="186"/>
        <v>1261987</v>
      </c>
      <c r="I177" s="35">
        <v>936192</v>
      </c>
      <c r="J177" s="33">
        <v>0</v>
      </c>
      <c r="K177" s="35">
        <v>316433</v>
      </c>
      <c r="L177" s="35">
        <v>9362</v>
      </c>
      <c r="M177" s="35">
        <v>0</v>
      </c>
      <c r="N177" s="43">
        <v>2</v>
      </c>
      <c r="O177" s="35">
        <f t="shared" si="187"/>
        <v>0</v>
      </c>
      <c r="P177" s="35"/>
      <c r="Q177" s="35"/>
      <c r="R177" s="35"/>
      <c r="S177" s="35"/>
      <c r="T177" s="35"/>
      <c r="U177" s="35"/>
      <c r="V177" s="35">
        <f>O177+P177+Q177+R177+S177+T177+U177</f>
        <v>0</v>
      </c>
      <c r="W177" s="35">
        <f>OON!J177</f>
        <v>0</v>
      </c>
      <c r="X177" s="35">
        <f>OON!P177</f>
        <v>0</v>
      </c>
      <c r="Y177" s="35">
        <f>OON!N177</f>
        <v>0</v>
      </c>
      <c r="Z177" s="35">
        <f>W177+X177+Y177</f>
        <v>0</v>
      </c>
      <c r="AA177" s="35">
        <f>V177+Z177</f>
        <v>0</v>
      </c>
      <c r="AB177" s="35">
        <f>ROUND((V177+W177+X177)*33.8%,0)</f>
        <v>0</v>
      </c>
      <c r="AC177" s="35">
        <f>ROUND(V177*1%,0)</f>
        <v>0</v>
      </c>
      <c r="AD177" s="35"/>
      <c r="AE177" s="38">
        <f>OON!S177</f>
        <v>0</v>
      </c>
      <c r="AF177" s="38"/>
      <c r="AG177" s="38"/>
      <c r="AH177" s="38"/>
      <c r="AI177" s="38"/>
      <c r="AJ177" s="38"/>
      <c r="AK177" s="38">
        <f>AE177+AF177+AG177+AH177+AI177+AJ177</f>
        <v>0</v>
      </c>
      <c r="AL177" s="35">
        <f>AM177+AN177+AO177+AP177+AQ177</f>
        <v>1261987</v>
      </c>
      <c r="AM177" s="35">
        <f>I177+V177</f>
        <v>936192</v>
      </c>
      <c r="AN177" s="35">
        <f>J177+Z177</f>
        <v>0</v>
      </c>
      <c r="AO177" s="35">
        <f t="shared" si="188"/>
        <v>316433</v>
      </c>
      <c r="AP177" s="35">
        <f t="shared" si="188"/>
        <v>9362</v>
      </c>
      <c r="AQ177" s="35">
        <f t="shared" si="188"/>
        <v>0</v>
      </c>
      <c r="AR177" s="38">
        <f>N177+AK177</f>
        <v>2</v>
      </c>
    </row>
    <row r="178" spans="1:44" x14ac:dyDescent="0.25">
      <c r="A178" s="32">
        <v>1462</v>
      </c>
      <c r="B178" s="32">
        <v>600023320</v>
      </c>
      <c r="C178" s="32">
        <f>_xlfn.XLOOKUP(B178,[1]List4!$B$4:$B$60,[1]List4!$C$4:$C$60)</f>
        <v>60254301</v>
      </c>
      <c r="D178" s="33" t="s">
        <v>13</v>
      </c>
      <c r="E178" s="37">
        <v>3114</v>
      </c>
      <c r="F178" s="37" t="s">
        <v>63</v>
      </c>
      <c r="G178" s="37" t="s">
        <v>64</v>
      </c>
      <c r="H178" s="35">
        <f t="shared" si="186"/>
        <v>0</v>
      </c>
      <c r="I178" s="35">
        <v>0</v>
      </c>
      <c r="J178" s="33">
        <v>0</v>
      </c>
      <c r="K178" s="35">
        <v>0</v>
      </c>
      <c r="L178" s="35">
        <v>0</v>
      </c>
      <c r="M178" s="35">
        <v>0</v>
      </c>
      <c r="N178" s="43">
        <v>0</v>
      </c>
      <c r="O178" s="35">
        <f t="shared" si="187"/>
        <v>0</v>
      </c>
      <c r="P178" s="35"/>
      <c r="Q178" s="35"/>
      <c r="R178" s="35"/>
      <c r="S178" s="35"/>
      <c r="T178" s="35"/>
      <c r="U178" s="35"/>
      <c r="V178" s="35">
        <f>O178+P178+Q178+R178+S178+T178+U178</f>
        <v>0</v>
      </c>
      <c r="W178" s="35">
        <f>OON!J178</f>
        <v>0</v>
      </c>
      <c r="X178" s="35">
        <f>OON!P178</f>
        <v>0</v>
      </c>
      <c r="Y178" s="35">
        <f>OON!N178</f>
        <v>0</v>
      </c>
      <c r="Z178" s="35">
        <f>W178+X178+Y178</f>
        <v>0</v>
      </c>
      <c r="AA178" s="35">
        <f>V178+Z178</f>
        <v>0</v>
      </c>
      <c r="AB178" s="35">
        <f>ROUND((V178+W178+X178)*33.8%,0)</f>
        <v>0</v>
      </c>
      <c r="AC178" s="35">
        <f>ROUND(V178*1%,0)</f>
        <v>0</v>
      </c>
      <c r="AD178" s="35"/>
      <c r="AE178" s="38">
        <f>OON!S178</f>
        <v>0</v>
      </c>
      <c r="AF178" s="38"/>
      <c r="AG178" s="38"/>
      <c r="AH178" s="38"/>
      <c r="AI178" s="38"/>
      <c r="AJ178" s="38"/>
      <c r="AK178" s="38">
        <f>AE178+AF178+AG178+AH178+AI178+AJ178</f>
        <v>0</v>
      </c>
      <c r="AL178" s="35">
        <f>AM178+AN178+AO178+AP178+AQ178</f>
        <v>0</v>
      </c>
      <c r="AM178" s="35">
        <f>I178+V178</f>
        <v>0</v>
      </c>
      <c r="AN178" s="35">
        <f>J178+Z178</f>
        <v>0</v>
      </c>
      <c r="AO178" s="35">
        <f t="shared" si="188"/>
        <v>0</v>
      </c>
      <c r="AP178" s="35">
        <f t="shared" si="188"/>
        <v>0</v>
      </c>
      <c r="AQ178" s="35">
        <f t="shared" si="188"/>
        <v>0</v>
      </c>
      <c r="AR178" s="38">
        <f>N178+AK178</f>
        <v>0</v>
      </c>
    </row>
    <row r="179" spans="1:44" x14ac:dyDescent="0.25">
      <c r="A179" s="32">
        <v>1462</v>
      </c>
      <c r="B179" s="32">
        <v>600023320</v>
      </c>
      <c r="C179" s="32">
        <f>_xlfn.XLOOKUP(B179,[1]List4!$B$4:$B$60,[1]List4!$C$4:$C$60)</f>
        <v>60254301</v>
      </c>
      <c r="D179" s="33" t="s">
        <v>13</v>
      </c>
      <c r="E179" s="32">
        <v>3143</v>
      </c>
      <c r="F179" s="32" t="s">
        <v>21</v>
      </c>
      <c r="G179" s="32" t="s">
        <v>7</v>
      </c>
      <c r="H179" s="35">
        <f t="shared" si="186"/>
        <v>830489</v>
      </c>
      <c r="I179" s="35">
        <v>616090</v>
      </c>
      <c r="J179" s="33">
        <v>0</v>
      </c>
      <c r="K179" s="35">
        <v>208238</v>
      </c>
      <c r="L179" s="35">
        <v>6161</v>
      </c>
      <c r="M179" s="35">
        <v>0</v>
      </c>
      <c r="N179" s="43">
        <v>1.2141999999999999</v>
      </c>
      <c r="O179" s="35">
        <f t="shared" si="187"/>
        <v>0</v>
      </c>
      <c r="P179" s="35"/>
      <c r="Q179" s="35"/>
      <c r="R179" s="35"/>
      <c r="S179" s="35"/>
      <c r="T179" s="35"/>
      <c r="U179" s="35"/>
      <c r="V179" s="35">
        <f>O179+P179+Q179+R179+S179+T179+U179</f>
        <v>0</v>
      </c>
      <c r="W179" s="35">
        <f>OON!J179</f>
        <v>0</v>
      </c>
      <c r="X179" s="35">
        <f>OON!P179</f>
        <v>0</v>
      </c>
      <c r="Y179" s="35">
        <f>OON!N179</f>
        <v>0</v>
      </c>
      <c r="Z179" s="35">
        <f>W179+X179+Y179</f>
        <v>0</v>
      </c>
      <c r="AA179" s="35">
        <f>V179+Z179</f>
        <v>0</v>
      </c>
      <c r="AB179" s="35">
        <f>ROUND((V179+W179+X179)*33.8%,0)</f>
        <v>0</v>
      </c>
      <c r="AC179" s="35">
        <f>ROUND(V179*1%,0)</f>
        <v>0</v>
      </c>
      <c r="AD179" s="35"/>
      <c r="AE179" s="38">
        <f>OON!S179</f>
        <v>0</v>
      </c>
      <c r="AF179" s="38"/>
      <c r="AG179" s="38"/>
      <c r="AH179" s="38"/>
      <c r="AI179" s="38"/>
      <c r="AJ179" s="38"/>
      <c r="AK179" s="38">
        <f>AE179+AF179+AG179+AH179+AI179+AJ179</f>
        <v>0</v>
      </c>
      <c r="AL179" s="35">
        <f>AM179+AN179+AO179+AP179+AQ179</f>
        <v>830489</v>
      </c>
      <c r="AM179" s="35">
        <f>I179+V179</f>
        <v>616090</v>
      </c>
      <c r="AN179" s="35">
        <f>J179+Z179</f>
        <v>0</v>
      </c>
      <c r="AO179" s="35">
        <f t="shared" si="188"/>
        <v>208238</v>
      </c>
      <c r="AP179" s="35">
        <f t="shared" si="188"/>
        <v>6161</v>
      </c>
      <c r="AQ179" s="35">
        <f t="shared" si="188"/>
        <v>0</v>
      </c>
      <c r="AR179" s="38">
        <f>N179+AK179</f>
        <v>1.2141999999999999</v>
      </c>
    </row>
    <row r="180" spans="1:44" x14ac:dyDescent="0.25">
      <c r="A180" s="45"/>
      <c r="B180" s="45"/>
      <c r="C180" s="45"/>
      <c r="D180" s="39" t="s">
        <v>187</v>
      </c>
      <c r="E180" s="45"/>
      <c r="F180" s="45"/>
      <c r="G180" s="45"/>
      <c r="H180" s="46">
        <f t="shared" ref="H180:AR180" si="189">SUM(H175:H179)</f>
        <v>16915446</v>
      </c>
      <c r="I180" s="46">
        <f t="shared" si="189"/>
        <v>12548550</v>
      </c>
      <c r="J180" s="39">
        <f t="shared" si="189"/>
        <v>0</v>
      </c>
      <c r="K180" s="46">
        <f t="shared" si="189"/>
        <v>4241410</v>
      </c>
      <c r="L180" s="46">
        <f t="shared" si="189"/>
        <v>125486</v>
      </c>
      <c r="M180" s="46">
        <f t="shared" si="189"/>
        <v>0</v>
      </c>
      <c r="N180" s="47">
        <f t="shared" si="189"/>
        <v>17.441400000000002</v>
      </c>
      <c r="O180" s="46">
        <f t="shared" si="189"/>
        <v>0</v>
      </c>
      <c r="P180" s="46">
        <f t="shared" si="189"/>
        <v>0</v>
      </c>
      <c r="Q180" s="46">
        <f t="shared" si="189"/>
        <v>0</v>
      </c>
      <c r="R180" s="46">
        <f t="shared" si="189"/>
        <v>0</v>
      </c>
      <c r="S180" s="46">
        <f t="shared" si="189"/>
        <v>0</v>
      </c>
      <c r="T180" s="46">
        <f t="shared" si="189"/>
        <v>0</v>
      </c>
      <c r="U180" s="46">
        <f t="shared" si="189"/>
        <v>0</v>
      </c>
      <c r="V180" s="46">
        <f t="shared" si="189"/>
        <v>0</v>
      </c>
      <c r="W180" s="46">
        <f t="shared" si="189"/>
        <v>0</v>
      </c>
      <c r="X180" s="46">
        <f t="shared" si="189"/>
        <v>0</v>
      </c>
      <c r="Y180" s="46">
        <f t="shared" si="189"/>
        <v>0</v>
      </c>
      <c r="Z180" s="46">
        <f t="shared" si="189"/>
        <v>0</v>
      </c>
      <c r="AA180" s="46">
        <f t="shared" si="189"/>
        <v>0</v>
      </c>
      <c r="AB180" s="46">
        <f t="shared" si="189"/>
        <v>0</v>
      </c>
      <c r="AC180" s="46">
        <f t="shared" si="189"/>
        <v>0</v>
      </c>
      <c r="AD180" s="46">
        <f t="shared" si="189"/>
        <v>0</v>
      </c>
      <c r="AE180" s="51">
        <f t="shared" si="189"/>
        <v>0</v>
      </c>
      <c r="AF180" s="51">
        <f t="shared" si="189"/>
        <v>0</v>
      </c>
      <c r="AG180" s="51">
        <f t="shared" si="189"/>
        <v>0</v>
      </c>
      <c r="AH180" s="51">
        <f t="shared" si="189"/>
        <v>0</v>
      </c>
      <c r="AI180" s="51">
        <f t="shared" si="189"/>
        <v>0</v>
      </c>
      <c r="AJ180" s="51">
        <f t="shared" si="189"/>
        <v>0</v>
      </c>
      <c r="AK180" s="51">
        <f t="shared" si="189"/>
        <v>0</v>
      </c>
      <c r="AL180" s="46">
        <f t="shared" si="189"/>
        <v>16915446</v>
      </c>
      <c r="AM180" s="46">
        <f t="shared" si="189"/>
        <v>12548550</v>
      </c>
      <c r="AN180" s="46">
        <f t="shared" si="189"/>
        <v>0</v>
      </c>
      <c r="AO180" s="46">
        <f t="shared" si="189"/>
        <v>4241410</v>
      </c>
      <c r="AP180" s="46">
        <f t="shared" si="189"/>
        <v>125486</v>
      </c>
      <c r="AQ180" s="46">
        <f t="shared" si="189"/>
        <v>0</v>
      </c>
      <c r="AR180" s="51">
        <f t="shared" si="189"/>
        <v>17.441400000000002</v>
      </c>
    </row>
    <row r="181" spans="1:44" x14ac:dyDescent="0.25">
      <c r="A181" s="32">
        <v>1463</v>
      </c>
      <c r="B181" s="32">
        <v>600023354</v>
      </c>
      <c r="C181" s="32">
        <f>_xlfn.XLOOKUP(B181,[1]List4!$B$4:$B$60,[1]List4!$C$4:$C$60)</f>
        <v>60254238</v>
      </c>
      <c r="D181" s="33" t="s">
        <v>18</v>
      </c>
      <c r="E181" s="32">
        <v>3114</v>
      </c>
      <c r="F181" s="32" t="s">
        <v>16</v>
      </c>
      <c r="G181" s="32" t="s">
        <v>7</v>
      </c>
      <c r="H181" s="35">
        <f t="shared" ref="H181:H184" si="190">I181+J181+K181+L181+M181</f>
        <v>11677765</v>
      </c>
      <c r="I181" s="35">
        <v>8663030</v>
      </c>
      <c r="J181" s="33">
        <v>0</v>
      </c>
      <c r="K181" s="35">
        <v>2928104</v>
      </c>
      <c r="L181" s="36">
        <v>86631</v>
      </c>
      <c r="M181" s="35">
        <v>0</v>
      </c>
      <c r="N181" s="43">
        <v>11.068</v>
      </c>
      <c r="O181" s="35">
        <f t="shared" ref="O181:O184" si="191">X181*-1</f>
        <v>-14000</v>
      </c>
      <c r="P181" s="35"/>
      <c r="Q181" s="35"/>
      <c r="R181" s="35"/>
      <c r="S181" s="35"/>
      <c r="T181" s="35"/>
      <c r="U181" s="35"/>
      <c r="V181" s="35">
        <f>O181+P181+Q181+R181+S181+T181+U181</f>
        <v>-14000</v>
      </c>
      <c r="W181" s="35">
        <f>OON!J181</f>
        <v>0</v>
      </c>
      <c r="X181" s="35">
        <f>OON!P181</f>
        <v>14000</v>
      </c>
      <c r="Y181" s="35">
        <f>OON!N181</f>
        <v>0</v>
      </c>
      <c r="Z181" s="35">
        <f>W181+X181+Y181</f>
        <v>14000</v>
      </c>
      <c r="AA181" s="35">
        <f>V181+Z181</f>
        <v>0</v>
      </c>
      <c r="AB181" s="35">
        <f>ROUND((V181+W181+X181)*33.8%,0)</f>
        <v>0</v>
      </c>
      <c r="AC181" s="35">
        <f>ROUND(V181*1%,0)</f>
        <v>-140</v>
      </c>
      <c r="AD181" s="35"/>
      <c r="AE181" s="38">
        <f>OON!S181</f>
        <v>-0.02</v>
      </c>
      <c r="AF181" s="38"/>
      <c r="AG181" s="38"/>
      <c r="AH181" s="38"/>
      <c r="AI181" s="38"/>
      <c r="AJ181" s="38"/>
      <c r="AK181" s="38">
        <f>AE181+AF181+AG181+AH181+AI181+AJ181</f>
        <v>-0.02</v>
      </c>
      <c r="AL181" s="35">
        <f>AM181+AN181+AO181+AP181+AQ181</f>
        <v>11677625</v>
      </c>
      <c r="AM181" s="35">
        <f>I181+V181</f>
        <v>8649030</v>
      </c>
      <c r="AN181" s="35">
        <f>J181+Z181</f>
        <v>14000</v>
      </c>
      <c r="AO181" s="35">
        <f t="shared" ref="AO181:AQ184" si="192">K181+AB181</f>
        <v>2928104</v>
      </c>
      <c r="AP181" s="35">
        <f t="shared" si="192"/>
        <v>86491</v>
      </c>
      <c r="AQ181" s="35">
        <f t="shared" si="192"/>
        <v>0</v>
      </c>
      <c r="AR181" s="38">
        <f>N181+AK181</f>
        <v>11.048</v>
      </c>
    </row>
    <row r="182" spans="1:44" x14ac:dyDescent="0.25">
      <c r="A182" s="32">
        <v>1463</v>
      </c>
      <c r="B182" s="32">
        <v>600023354</v>
      </c>
      <c r="C182" s="32">
        <f>_xlfn.XLOOKUP(B182,[1]List4!$B$4:$B$60,[1]List4!$C$4:$C$60)</f>
        <v>60254238</v>
      </c>
      <c r="D182" s="33" t="s">
        <v>18</v>
      </c>
      <c r="E182" s="37">
        <v>3114</v>
      </c>
      <c r="F182" s="37" t="s">
        <v>20</v>
      </c>
      <c r="G182" s="37" t="s">
        <v>7</v>
      </c>
      <c r="H182" s="35">
        <f t="shared" si="190"/>
        <v>2549399</v>
      </c>
      <c r="I182" s="35">
        <v>1891246</v>
      </c>
      <c r="J182" s="33">
        <v>0</v>
      </c>
      <c r="K182" s="35">
        <v>639241</v>
      </c>
      <c r="L182" s="35">
        <v>18912</v>
      </c>
      <c r="M182" s="35">
        <v>0</v>
      </c>
      <c r="N182" s="43">
        <v>4.4720000000000004</v>
      </c>
      <c r="O182" s="35">
        <f t="shared" si="191"/>
        <v>0</v>
      </c>
      <c r="P182" s="35"/>
      <c r="Q182" s="35"/>
      <c r="R182" s="35"/>
      <c r="S182" s="35"/>
      <c r="T182" s="35"/>
      <c r="U182" s="35"/>
      <c r="V182" s="35">
        <f>O182+P182+Q182+R182+S182+T182+U182</f>
        <v>0</v>
      </c>
      <c r="W182" s="35">
        <f>OON!J182</f>
        <v>0</v>
      </c>
      <c r="X182" s="35">
        <f>OON!P182</f>
        <v>0</v>
      </c>
      <c r="Y182" s="35">
        <f>OON!N182</f>
        <v>0</v>
      </c>
      <c r="Z182" s="35">
        <f>W182+X182+Y182</f>
        <v>0</v>
      </c>
      <c r="AA182" s="35">
        <f>V182+Z182</f>
        <v>0</v>
      </c>
      <c r="AB182" s="35">
        <f>ROUND((V182+W182+X182)*33.8%,0)</f>
        <v>0</v>
      </c>
      <c r="AC182" s="35">
        <f>ROUND(V182*1%,0)</f>
        <v>0</v>
      </c>
      <c r="AD182" s="35"/>
      <c r="AE182" s="38">
        <f>OON!S182</f>
        <v>0</v>
      </c>
      <c r="AF182" s="38"/>
      <c r="AG182" s="38"/>
      <c r="AH182" s="38"/>
      <c r="AI182" s="38"/>
      <c r="AJ182" s="38"/>
      <c r="AK182" s="38">
        <f>AE182+AF182+AG182+AH182+AI182+AJ182</f>
        <v>0</v>
      </c>
      <c r="AL182" s="35">
        <f>AM182+AN182+AO182+AP182+AQ182</f>
        <v>2549399</v>
      </c>
      <c r="AM182" s="35">
        <f>I182+V182</f>
        <v>1891246</v>
      </c>
      <c r="AN182" s="35">
        <f>J182+Z182</f>
        <v>0</v>
      </c>
      <c r="AO182" s="35">
        <f t="shared" si="192"/>
        <v>639241</v>
      </c>
      <c r="AP182" s="35">
        <f t="shared" si="192"/>
        <v>18912</v>
      </c>
      <c r="AQ182" s="35">
        <f t="shared" si="192"/>
        <v>0</v>
      </c>
      <c r="AR182" s="38">
        <f>N182+AK182</f>
        <v>4.4720000000000004</v>
      </c>
    </row>
    <row r="183" spans="1:44" x14ac:dyDescent="0.25">
      <c r="A183" s="32">
        <v>1463</v>
      </c>
      <c r="B183" s="32">
        <v>600023354</v>
      </c>
      <c r="C183" s="32">
        <f>_xlfn.XLOOKUP(B183,[1]List4!$B$4:$B$60,[1]List4!$C$4:$C$60)</f>
        <v>60254238</v>
      </c>
      <c r="D183" s="33" t="s">
        <v>18</v>
      </c>
      <c r="E183" s="37">
        <v>3114</v>
      </c>
      <c r="F183" s="37" t="s">
        <v>63</v>
      </c>
      <c r="G183" s="37" t="s">
        <v>64</v>
      </c>
      <c r="H183" s="35">
        <f t="shared" si="190"/>
        <v>0</v>
      </c>
      <c r="I183" s="35">
        <v>0</v>
      </c>
      <c r="J183" s="33">
        <v>0</v>
      </c>
      <c r="K183" s="35">
        <v>0</v>
      </c>
      <c r="L183" s="35">
        <v>0</v>
      </c>
      <c r="M183" s="35">
        <v>0</v>
      </c>
      <c r="N183" s="43">
        <v>0</v>
      </c>
      <c r="O183" s="35">
        <f t="shared" si="191"/>
        <v>0</v>
      </c>
      <c r="P183" s="35"/>
      <c r="Q183" s="35"/>
      <c r="R183" s="35"/>
      <c r="S183" s="35"/>
      <c r="T183" s="35"/>
      <c r="U183" s="35"/>
      <c r="V183" s="35">
        <f>O183+P183+Q183+R183+S183+T183+U183</f>
        <v>0</v>
      </c>
      <c r="W183" s="35">
        <f>OON!J183</f>
        <v>0</v>
      </c>
      <c r="X183" s="35">
        <f>OON!P183</f>
        <v>0</v>
      </c>
      <c r="Y183" s="35">
        <f>OON!N183</f>
        <v>0</v>
      </c>
      <c r="Z183" s="35">
        <f>W183+X183+Y183</f>
        <v>0</v>
      </c>
      <c r="AA183" s="35">
        <f>V183+Z183</f>
        <v>0</v>
      </c>
      <c r="AB183" s="35">
        <f>ROUND((V183+W183+X183)*33.8%,0)</f>
        <v>0</v>
      </c>
      <c r="AC183" s="35">
        <f>ROUND(V183*1%,0)</f>
        <v>0</v>
      </c>
      <c r="AD183" s="35"/>
      <c r="AE183" s="38">
        <f>OON!S183</f>
        <v>0</v>
      </c>
      <c r="AF183" s="38"/>
      <c r="AG183" s="38"/>
      <c r="AH183" s="38"/>
      <c r="AI183" s="38"/>
      <c r="AJ183" s="38"/>
      <c r="AK183" s="38">
        <f>AE183+AF183+AG183+AH183+AI183+AJ183</f>
        <v>0</v>
      </c>
      <c r="AL183" s="35">
        <f>AM183+AN183+AO183+AP183+AQ183</f>
        <v>0</v>
      </c>
      <c r="AM183" s="35">
        <f>I183+V183</f>
        <v>0</v>
      </c>
      <c r="AN183" s="35">
        <f>J183+Z183</f>
        <v>0</v>
      </c>
      <c r="AO183" s="35">
        <f t="shared" si="192"/>
        <v>0</v>
      </c>
      <c r="AP183" s="35">
        <f t="shared" si="192"/>
        <v>0</v>
      </c>
      <c r="AQ183" s="35">
        <f t="shared" si="192"/>
        <v>0</v>
      </c>
      <c r="AR183" s="38">
        <f>N183+AK183</f>
        <v>0</v>
      </c>
    </row>
    <row r="184" spans="1:44" x14ac:dyDescent="0.25">
      <c r="A184" s="32">
        <v>1463</v>
      </c>
      <c r="B184" s="32">
        <v>600023354</v>
      </c>
      <c r="C184" s="32">
        <f>_xlfn.XLOOKUP(B184,[1]List4!$B$4:$B$60,[1]List4!$C$4:$C$60)</f>
        <v>60254238</v>
      </c>
      <c r="D184" s="33" t="s">
        <v>18</v>
      </c>
      <c r="E184" s="32">
        <v>3143</v>
      </c>
      <c r="F184" s="32" t="s">
        <v>21</v>
      </c>
      <c r="G184" s="32" t="s">
        <v>7</v>
      </c>
      <c r="H184" s="35">
        <f t="shared" si="190"/>
        <v>686395</v>
      </c>
      <c r="I184" s="35">
        <v>509195</v>
      </c>
      <c r="J184" s="33">
        <v>0</v>
      </c>
      <c r="K184" s="35">
        <v>172108</v>
      </c>
      <c r="L184" s="35">
        <v>5092</v>
      </c>
      <c r="M184" s="35">
        <v>0</v>
      </c>
      <c r="N184" s="43">
        <v>1</v>
      </c>
      <c r="O184" s="35">
        <f t="shared" si="191"/>
        <v>0</v>
      </c>
      <c r="P184" s="35"/>
      <c r="Q184" s="35"/>
      <c r="R184" s="35"/>
      <c r="S184" s="35"/>
      <c r="T184" s="35"/>
      <c r="U184" s="35"/>
      <c r="V184" s="35">
        <f>O184+P184+Q184+R184+S184+T184+U184</f>
        <v>0</v>
      </c>
      <c r="W184" s="35">
        <f>OON!J184</f>
        <v>0</v>
      </c>
      <c r="X184" s="35">
        <f>OON!P184</f>
        <v>0</v>
      </c>
      <c r="Y184" s="35">
        <f>OON!N184</f>
        <v>0</v>
      </c>
      <c r="Z184" s="35">
        <f>W184+X184+Y184</f>
        <v>0</v>
      </c>
      <c r="AA184" s="35">
        <f>V184+Z184</f>
        <v>0</v>
      </c>
      <c r="AB184" s="35">
        <f>ROUND((V184+W184+X184)*33.8%,0)</f>
        <v>0</v>
      </c>
      <c r="AC184" s="35">
        <f>ROUND(V184*1%,0)</f>
        <v>0</v>
      </c>
      <c r="AD184" s="35"/>
      <c r="AE184" s="38">
        <f>OON!S184</f>
        <v>0</v>
      </c>
      <c r="AF184" s="38"/>
      <c r="AG184" s="38"/>
      <c r="AH184" s="38"/>
      <c r="AI184" s="38"/>
      <c r="AJ184" s="38"/>
      <c r="AK184" s="38">
        <f>AE184+AF184+AG184+AH184+AI184+AJ184</f>
        <v>0</v>
      </c>
      <c r="AL184" s="35">
        <f>AM184+AN184+AO184+AP184+AQ184</f>
        <v>686395</v>
      </c>
      <c r="AM184" s="35">
        <f>I184+V184</f>
        <v>509195</v>
      </c>
      <c r="AN184" s="35">
        <f>J184+Z184</f>
        <v>0</v>
      </c>
      <c r="AO184" s="35">
        <f t="shared" si="192"/>
        <v>172108</v>
      </c>
      <c r="AP184" s="35">
        <f t="shared" si="192"/>
        <v>5092</v>
      </c>
      <c r="AQ184" s="35">
        <f t="shared" si="192"/>
        <v>0</v>
      </c>
      <c r="AR184" s="38">
        <f>N184+AK184</f>
        <v>1</v>
      </c>
    </row>
    <row r="185" spans="1:44" x14ac:dyDescent="0.25">
      <c r="A185" s="45"/>
      <c r="B185" s="45"/>
      <c r="C185" s="45"/>
      <c r="D185" s="39" t="s">
        <v>188</v>
      </c>
      <c r="E185" s="45"/>
      <c r="F185" s="45"/>
      <c r="G185" s="45"/>
      <c r="H185" s="46">
        <f t="shared" ref="H185:AR185" si="193">SUM(H181:H184)</f>
        <v>14913559</v>
      </c>
      <c r="I185" s="46">
        <f t="shared" si="193"/>
        <v>11063471</v>
      </c>
      <c r="J185" s="39">
        <f t="shared" si="193"/>
        <v>0</v>
      </c>
      <c r="K185" s="46">
        <f t="shared" si="193"/>
        <v>3739453</v>
      </c>
      <c r="L185" s="46">
        <f t="shared" si="193"/>
        <v>110635</v>
      </c>
      <c r="M185" s="46">
        <f t="shared" si="193"/>
        <v>0</v>
      </c>
      <c r="N185" s="47">
        <f t="shared" si="193"/>
        <v>16.54</v>
      </c>
      <c r="O185" s="46">
        <f t="shared" si="193"/>
        <v>-14000</v>
      </c>
      <c r="P185" s="46">
        <f t="shared" si="193"/>
        <v>0</v>
      </c>
      <c r="Q185" s="46">
        <f t="shared" si="193"/>
        <v>0</v>
      </c>
      <c r="R185" s="46">
        <f t="shared" si="193"/>
        <v>0</v>
      </c>
      <c r="S185" s="46">
        <f t="shared" si="193"/>
        <v>0</v>
      </c>
      <c r="T185" s="46">
        <f t="shared" si="193"/>
        <v>0</v>
      </c>
      <c r="U185" s="46">
        <f t="shared" si="193"/>
        <v>0</v>
      </c>
      <c r="V185" s="46">
        <f t="shared" si="193"/>
        <v>-14000</v>
      </c>
      <c r="W185" s="46">
        <f t="shared" si="193"/>
        <v>0</v>
      </c>
      <c r="X185" s="46">
        <f t="shared" si="193"/>
        <v>14000</v>
      </c>
      <c r="Y185" s="46">
        <f t="shared" si="193"/>
        <v>0</v>
      </c>
      <c r="Z185" s="46">
        <f t="shared" si="193"/>
        <v>14000</v>
      </c>
      <c r="AA185" s="46">
        <f t="shared" si="193"/>
        <v>0</v>
      </c>
      <c r="AB185" s="46">
        <f t="shared" si="193"/>
        <v>0</v>
      </c>
      <c r="AC185" s="46">
        <f t="shared" si="193"/>
        <v>-140</v>
      </c>
      <c r="AD185" s="46">
        <f t="shared" si="193"/>
        <v>0</v>
      </c>
      <c r="AE185" s="51">
        <f t="shared" si="193"/>
        <v>-0.02</v>
      </c>
      <c r="AF185" s="51">
        <f t="shared" si="193"/>
        <v>0</v>
      </c>
      <c r="AG185" s="51">
        <f t="shared" si="193"/>
        <v>0</v>
      </c>
      <c r="AH185" s="51">
        <f t="shared" si="193"/>
        <v>0</v>
      </c>
      <c r="AI185" s="51">
        <f t="shared" si="193"/>
        <v>0</v>
      </c>
      <c r="AJ185" s="51">
        <f t="shared" si="193"/>
        <v>0</v>
      </c>
      <c r="AK185" s="51">
        <f t="shared" si="193"/>
        <v>-0.02</v>
      </c>
      <c r="AL185" s="46">
        <f t="shared" si="193"/>
        <v>14913419</v>
      </c>
      <c r="AM185" s="46">
        <f t="shared" si="193"/>
        <v>11049471</v>
      </c>
      <c r="AN185" s="46">
        <f t="shared" si="193"/>
        <v>14000</v>
      </c>
      <c r="AO185" s="46">
        <f t="shared" si="193"/>
        <v>3739453</v>
      </c>
      <c r="AP185" s="46">
        <f t="shared" si="193"/>
        <v>110495</v>
      </c>
      <c r="AQ185" s="46">
        <f t="shared" si="193"/>
        <v>0</v>
      </c>
      <c r="AR185" s="51">
        <f t="shared" si="193"/>
        <v>16.52</v>
      </c>
    </row>
    <row r="186" spans="1:44" x14ac:dyDescent="0.25">
      <c r="A186" s="32">
        <v>1468</v>
      </c>
      <c r="B186" s="32">
        <v>600099504</v>
      </c>
      <c r="C186" s="32">
        <f>_xlfn.XLOOKUP(B186,[1]List4!$B$4:$B$60,[1]List4!$C$4:$C$60)</f>
        <v>70839921</v>
      </c>
      <c r="D186" s="33" t="s">
        <v>14</v>
      </c>
      <c r="E186" s="32">
        <v>3112</v>
      </c>
      <c r="F186" s="32" t="s">
        <v>9</v>
      </c>
      <c r="G186" s="34" t="s">
        <v>7</v>
      </c>
      <c r="H186" s="35">
        <f t="shared" ref="H186:H190" si="194">I186+J186+K186+L186+M186</f>
        <v>267255</v>
      </c>
      <c r="I186" s="35">
        <v>198260</v>
      </c>
      <c r="J186" s="33">
        <v>0</v>
      </c>
      <c r="K186" s="35">
        <v>67012</v>
      </c>
      <c r="L186" s="35">
        <v>1983</v>
      </c>
      <c r="M186" s="35">
        <v>0</v>
      </c>
      <c r="N186" s="43">
        <v>0.32250000000000001</v>
      </c>
      <c r="O186" s="35">
        <f t="shared" ref="O186:O190" si="195">X186*-1</f>
        <v>0</v>
      </c>
      <c r="P186" s="35"/>
      <c r="Q186" s="35"/>
      <c r="R186" s="35"/>
      <c r="S186" s="35"/>
      <c r="T186" s="35"/>
      <c r="U186" s="35"/>
      <c r="V186" s="35">
        <f>O186+P186+Q186+R186+S186+T186+U186</f>
        <v>0</v>
      </c>
      <c r="W186" s="35">
        <f>OON!J186</f>
        <v>0</v>
      </c>
      <c r="X186" s="35">
        <f>OON!P186</f>
        <v>0</v>
      </c>
      <c r="Y186" s="35">
        <f>OON!N186</f>
        <v>0</v>
      </c>
      <c r="Z186" s="35">
        <f>W186+X186+Y186</f>
        <v>0</v>
      </c>
      <c r="AA186" s="35">
        <f>V186+Z186</f>
        <v>0</v>
      </c>
      <c r="AB186" s="35">
        <f>ROUND((V186+W186+X186)*33.8%,0)</f>
        <v>0</v>
      </c>
      <c r="AC186" s="35">
        <f>ROUND(V186*1%,0)</f>
        <v>0</v>
      </c>
      <c r="AD186" s="35"/>
      <c r="AE186" s="38">
        <f>OON!S186</f>
        <v>0</v>
      </c>
      <c r="AF186" s="38"/>
      <c r="AG186" s="38"/>
      <c r="AH186" s="38"/>
      <c r="AI186" s="38"/>
      <c r="AJ186" s="38"/>
      <c r="AK186" s="38">
        <f>AE186+AF186+AG186+AH186+AI186+AJ186</f>
        <v>0</v>
      </c>
      <c r="AL186" s="35">
        <f>AM186+AN186+AO186+AP186+AQ186</f>
        <v>267255</v>
      </c>
      <c r="AM186" s="35">
        <f>I186+V186</f>
        <v>198260</v>
      </c>
      <c r="AN186" s="35">
        <f>J186+Z186</f>
        <v>0</v>
      </c>
      <c r="AO186" s="35">
        <f t="shared" ref="AO186:AQ190" si="196">K186+AB186</f>
        <v>67012</v>
      </c>
      <c r="AP186" s="35">
        <f t="shared" si="196"/>
        <v>1983</v>
      </c>
      <c r="AQ186" s="35">
        <f t="shared" si="196"/>
        <v>0</v>
      </c>
      <c r="AR186" s="38">
        <f>N186+AK186</f>
        <v>0.32250000000000001</v>
      </c>
    </row>
    <row r="187" spans="1:44" x14ac:dyDescent="0.25">
      <c r="A187" s="32">
        <v>1468</v>
      </c>
      <c r="B187" s="32">
        <v>600099504</v>
      </c>
      <c r="C187" s="32">
        <f>_xlfn.XLOOKUP(B187,[1]List4!$B$4:$B$60,[1]List4!$C$4:$C$60)</f>
        <v>70839921</v>
      </c>
      <c r="D187" s="33" t="s">
        <v>14</v>
      </c>
      <c r="E187" s="32">
        <v>3114</v>
      </c>
      <c r="F187" s="32" t="s">
        <v>16</v>
      </c>
      <c r="G187" s="32" t="s">
        <v>7</v>
      </c>
      <c r="H187" s="35">
        <f t="shared" si="194"/>
        <v>10124271</v>
      </c>
      <c r="I187" s="35">
        <v>7510587</v>
      </c>
      <c r="J187" s="33">
        <v>0</v>
      </c>
      <c r="K187" s="35">
        <v>2538578</v>
      </c>
      <c r="L187" s="35">
        <v>75106</v>
      </c>
      <c r="M187" s="35">
        <v>0</v>
      </c>
      <c r="N187" s="43">
        <v>9.7203999999999997</v>
      </c>
      <c r="O187" s="35">
        <f t="shared" si="195"/>
        <v>0</v>
      </c>
      <c r="P187" s="35"/>
      <c r="Q187" s="35"/>
      <c r="R187" s="35"/>
      <c r="S187" s="35">
        <v>105364</v>
      </c>
      <c r="T187" s="35"/>
      <c r="U187" s="35"/>
      <c r="V187" s="35">
        <f>O187+P187+Q187+R187+S187+T187+U187</f>
        <v>105364</v>
      </c>
      <c r="W187" s="35">
        <f>OON!J187</f>
        <v>0</v>
      </c>
      <c r="X187" s="35">
        <f>OON!P187</f>
        <v>0</v>
      </c>
      <c r="Y187" s="35">
        <f>OON!N187</f>
        <v>0</v>
      </c>
      <c r="Z187" s="35">
        <f>W187+X187+Y187</f>
        <v>0</v>
      </c>
      <c r="AA187" s="35">
        <f>V187+Z187</f>
        <v>105364</v>
      </c>
      <c r="AB187" s="35">
        <f>ROUND((V187+W187+X187)*33.8%,0)</f>
        <v>35613</v>
      </c>
      <c r="AC187" s="35">
        <f>ROUND(V187*1%,0)</f>
        <v>1054</v>
      </c>
      <c r="AD187" s="35"/>
      <c r="AE187" s="38">
        <f>OON!S187</f>
        <v>0</v>
      </c>
      <c r="AF187" s="38"/>
      <c r="AG187" s="38"/>
      <c r="AH187" s="38">
        <v>0.14000000000000001</v>
      </c>
      <c r="AI187" s="38"/>
      <c r="AJ187" s="38"/>
      <c r="AK187" s="38">
        <f>AE187+AF187+AG187+AH187+AI187+AJ187</f>
        <v>0.14000000000000001</v>
      </c>
      <c r="AL187" s="35">
        <f>AM187+AN187+AO187+AP187+AQ187</f>
        <v>10266302</v>
      </c>
      <c r="AM187" s="35">
        <f>I187+V187</f>
        <v>7615951</v>
      </c>
      <c r="AN187" s="35">
        <f>J187+Z187</f>
        <v>0</v>
      </c>
      <c r="AO187" s="35">
        <f t="shared" si="196"/>
        <v>2574191</v>
      </c>
      <c r="AP187" s="35">
        <f t="shared" si="196"/>
        <v>76160</v>
      </c>
      <c r="AQ187" s="35">
        <f t="shared" si="196"/>
        <v>0</v>
      </c>
      <c r="AR187" s="38">
        <f>N187+AK187</f>
        <v>9.8604000000000003</v>
      </c>
    </row>
    <row r="188" spans="1:44" x14ac:dyDescent="0.25">
      <c r="A188" s="32">
        <v>1468</v>
      </c>
      <c r="B188" s="32">
        <v>600099504</v>
      </c>
      <c r="C188" s="32">
        <f>_xlfn.XLOOKUP(B188,[1]List4!$B$4:$B$60,[1]List4!$C$4:$C$60)</f>
        <v>70839921</v>
      </c>
      <c r="D188" s="33" t="s">
        <v>14</v>
      </c>
      <c r="E188" s="37">
        <v>3114</v>
      </c>
      <c r="F188" s="37" t="s">
        <v>20</v>
      </c>
      <c r="G188" s="37" t="s">
        <v>7</v>
      </c>
      <c r="H188" s="35">
        <f t="shared" si="194"/>
        <v>2966935</v>
      </c>
      <c r="I188" s="35">
        <v>2200990</v>
      </c>
      <c r="J188" s="33">
        <v>0</v>
      </c>
      <c r="K188" s="35">
        <v>743935</v>
      </c>
      <c r="L188" s="35">
        <v>22010</v>
      </c>
      <c r="M188" s="35">
        <v>0</v>
      </c>
      <c r="N188" s="43">
        <v>5.1727999999999996</v>
      </c>
      <c r="O188" s="35">
        <f t="shared" si="195"/>
        <v>0</v>
      </c>
      <c r="P188" s="35"/>
      <c r="Q188" s="35"/>
      <c r="R188" s="35"/>
      <c r="S188" s="35"/>
      <c r="T188" s="35"/>
      <c r="U188" s="35"/>
      <c r="V188" s="35">
        <f>O188+P188+Q188+R188+S188+T188+U188</f>
        <v>0</v>
      </c>
      <c r="W188" s="35">
        <f>OON!J188</f>
        <v>0</v>
      </c>
      <c r="X188" s="35">
        <f>OON!P188</f>
        <v>0</v>
      </c>
      <c r="Y188" s="35">
        <f>OON!N188</f>
        <v>0</v>
      </c>
      <c r="Z188" s="35">
        <f>W188+X188+Y188</f>
        <v>0</v>
      </c>
      <c r="AA188" s="35">
        <f>V188+Z188</f>
        <v>0</v>
      </c>
      <c r="AB188" s="35">
        <f>ROUND((V188+W188+X188)*33.8%,0)</f>
        <v>0</v>
      </c>
      <c r="AC188" s="35">
        <f>ROUND(V188*1%,0)</f>
        <v>0</v>
      </c>
      <c r="AD188" s="35"/>
      <c r="AE188" s="38">
        <f>OON!S188</f>
        <v>0</v>
      </c>
      <c r="AF188" s="38"/>
      <c r="AG188" s="38"/>
      <c r="AH188" s="38"/>
      <c r="AI188" s="38"/>
      <c r="AJ188" s="38"/>
      <c r="AK188" s="38">
        <f>AE188+AF188+AG188+AH188+AI188+AJ188</f>
        <v>0</v>
      </c>
      <c r="AL188" s="35">
        <f>AM188+AN188+AO188+AP188+AQ188</f>
        <v>2966935</v>
      </c>
      <c r="AM188" s="35">
        <f>I188+V188</f>
        <v>2200990</v>
      </c>
      <c r="AN188" s="35">
        <f>J188+Z188</f>
        <v>0</v>
      </c>
      <c r="AO188" s="35">
        <f t="shared" si="196"/>
        <v>743935</v>
      </c>
      <c r="AP188" s="35">
        <f t="shared" si="196"/>
        <v>22010</v>
      </c>
      <c r="AQ188" s="35">
        <f t="shared" si="196"/>
        <v>0</v>
      </c>
      <c r="AR188" s="38">
        <f>N188+AK188</f>
        <v>5.1727999999999996</v>
      </c>
    </row>
    <row r="189" spans="1:44" x14ac:dyDescent="0.25">
      <c r="A189" s="32">
        <v>1468</v>
      </c>
      <c r="B189" s="32">
        <v>600099504</v>
      </c>
      <c r="C189" s="32">
        <f>_xlfn.XLOOKUP(B189,[1]List4!$B$4:$B$60,[1]List4!$C$4:$C$60)</f>
        <v>70839921</v>
      </c>
      <c r="D189" s="33" t="s">
        <v>14</v>
      </c>
      <c r="E189" s="37">
        <v>3114</v>
      </c>
      <c r="F189" s="37" t="s">
        <v>63</v>
      </c>
      <c r="G189" s="37" t="s">
        <v>64</v>
      </c>
      <c r="H189" s="35">
        <f t="shared" si="194"/>
        <v>0</v>
      </c>
      <c r="I189" s="35">
        <v>0</v>
      </c>
      <c r="J189" s="33">
        <v>0</v>
      </c>
      <c r="K189" s="35">
        <v>0</v>
      </c>
      <c r="L189" s="35">
        <v>0</v>
      </c>
      <c r="M189" s="35">
        <v>0</v>
      </c>
      <c r="N189" s="43">
        <v>0</v>
      </c>
      <c r="O189" s="35">
        <f t="shared" si="195"/>
        <v>0</v>
      </c>
      <c r="P189" s="35"/>
      <c r="Q189" s="35"/>
      <c r="R189" s="35"/>
      <c r="S189" s="35"/>
      <c r="T189" s="35"/>
      <c r="U189" s="35"/>
      <c r="V189" s="35">
        <f>O189+P189+Q189+R189+S189+T189+U189</f>
        <v>0</v>
      </c>
      <c r="W189" s="35">
        <f>OON!J189</f>
        <v>0</v>
      </c>
      <c r="X189" s="35">
        <f>OON!P189</f>
        <v>0</v>
      </c>
      <c r="Y189" s="35">
        <f>OON!N189</f>
        <v>0</v>
      </c>
      <c r="Z189" s="35">
        <f>W189+X189+Y189</f>
        <v>0</v>
      </c>
      <c r="AA189" s="35">
        <f>V189+Z189</f>
        <v>0</v>
      </c>
      <c r="AB189" s="35">
        <f>ROUND((V189+W189+X189)*33.8%,0)</f>
        <v>0</v>
      </c>
      <c r="AC189" s="35">
        <f>ROUND(V189*1%,0)</f>
        <v>0</v>
      </c>
      <c r="AD189" s="35"/>
      <c r="AE189" s="38">
        <f>OON!S189</f>
        <v>0</v>
      </c>
      <c r="AF189" s="38"/>
      <c r="AG189" s="38"/>
      <c r="AH189" s="38"/>
      <c r="AI189" s="38"/>
      <c r="AJ189" s="38"/>
      <c r="AK189" s="38">
        <f>AE189+AF189+AG189+AH189+AI189+AJ189</f>
        <v>0</v>
      </c>
      <c r="AL189" s="35">
        <f>AM189+AN189+AO189+AP189+AQ189</f>
        <v>0</v>
      </c>
      <c r="AM189" s="35">
        <f>I189+V189</f>
        <v>0</v>
      </c>
      <c r="AN189" s="35">
        <f>J189+Z189</f>
        <v>0</v>
      </c>
      <c r="AO189" s="35">
        <f t="shared" si="196"/>
        <v>0</v>
      </c>
      <c r="AP189" s="35">
        <f t="shared" si="196"/>
        <v>0</v>
      </c>
      <c r="AQ189" s="35">
        <f t="shared" si="196"/>
        <v>0</v>
      </c>
      <c r="AR189" s="38">
        <f>N189+AK189</f>
        <v>0</v>
      </c>
    </row>
    <row r="190" spans="1:44" x14ac:dyDescent="0.25">
      <c r="A190" s="32">
        <v>1468</v>
      </c>
      <c r="B190" s="32">
        <v>600099504</v>
      </c>
      <c r="C190" s="32">
        <f>_xlfn.XLOOKUP(B190,[1]List4!$B$4:$B$60,[1]List4!$C$4:$C$60)</f>
        <v>70839921</v>
      </c>
      <c r="D190" s="33" t="s">
        <v>14</v>
      </c>
      <c r="E190" s="32">
        <v>3143</v>
      </c>
      <c r="F190" s="32" t="s">
        <v>21</v>
      </c>
      <c r="G190" s="32" t="s">
        <v>7</v>
      </c>
      <c r="H190" s="35">
        <f t="shared" si="194"/>
        <v>675139</v>
      </c>
      <c r="I190" s="35">
        <v>500845</v>
      </c>
      <c r="J190" s="33">
        <v>0</v>
      </c>
      <c r="K190" s="35">
        <v>169286</v>
      </c>
      <c r="L190" s="35">
        <v>5008</v>
      </c>
      <c r="M190" s="35">
        <v>0</v>
      </c>
      <c r="N190" s="43">
        <v>0.96430000000000005</v>
      </c>
      <c r="O190" s="35">
        <f t="shared" si="195"/>
        <v>0</v>
      </c>
      <c r="P190" s="35"/>
      <c r="Q190" s="35"/>
      <c r="R190" s="35"/>
      <c r="S190" s="35"/>
      <c r="T190" s="35"/>
      <c r="U190" s="35"/>
      <c r="V190" s="35">
        <f>O190+P190+Q190+R190+S190+T190+U190</f>
        <v>0</v>
      </c>
      <c r="W190" s="35">
        <f>OON!J190</f>
        <v>0</v>
      </c>
      <c r="X190" s="35">
        <f>OON!P190</f>
        <v>0</v>
      </c>
      <c r="Y190" s="35">
        <f>OON!N190</f>
        <v>0</v>
      </c>
      <c r="Z190" s="35">
        <f>W190+X190+Y190</f>
        <v>0</v>
      </c>
      <c r="AA190" s="35">
        <f>V190+Z190</f>
        <v>0</v>
      </c>
      <c r="AB190" s="35">
        <f>ROUND((V190+W190+X190)*33.8%,0)</f>
        <v>0</v>
      </c>
      <c r="AC190" s="35">
        <f>ROUND(V190*1%,0)</f>
        <v>0</v>
      </c>
      <c r="AD190" s="35"/>
      <c r="AE190" s="38">
        <f>OON!S190</f>
        <v>0</v>
      </c>
      <c r="AF190" s="38"/>
      <c r="AG190" s="38"/>
      <c r="AH190" s="38"/>
      <c r="AI190" s="38"/>
      <c r="AJ190" s="38"/>
      <c r="AK190" s="38">
        <f>AE190+AF190+AG190+AH190+AI190+AJ190</f>
        <v>0</v>
      </c>
      <c r="AL190" s="35">
        <f>AM190+AN190+AO190+AP190+AQ190</f>
        <v>675139</v>
      </c>
      <c r="AM190" s="35">
        <f>I190+V190</f>
        <v>500845</v>
      </c>
      <c r="AN190" s="35">
        <f>J190+Z190</f>
        <v>0</v>
      </c>
      <c r="AO190" s="35">
        <f t="shared" si="196"/>
        <v>169286</v>
      </c>
      <c r="AP190" s="35">
        <f t="shared" si="196"/>
        <v>5008</v>
      </c>
      <c r="AQ190" s="35">
        <f t="shared" si="196"/>
        <v>0</v>
      </c>
      <c r="AR190" s="38">
        <f>N190+AK190</f>
        <v>0.96430000000000005</v>
      </c>
    </row>
    <row r="191" spans="1:44" x14ac:dyDescent="0.25">
      <c r="A191" s="45"/>
      <c r="B191" s="45"/>
      <c r="C191" s="45"/>
      <c r="D191" s="39" t="s">
        <v>189</v>
      </c>
      <c r="E191" s="45"/>
      <c r="F191" s="45"/>
      <c r="G191" s="45"/>
      <c r="H191" s="46">
        <f t="shared" ref="H191:AR191" si="197">SUM(H186:H190)</f>
        <v>14033600</v>
      </c>
      <c r="I191" s="46">
        <f t="shared" si="197"/>
        <v>10410682</v>
      </c>
      <c r="J191" s="39">
        <f t="shared" si="197"/>
        <v>0</v>
      </c>
      <c r="K191" s="46">
        <f t="shared" si="197"/>
        <v>3518811</v>
      </c>
      <c r="L191" s="46">
        <f t="shared" si="197"/>
        <v>104107</v>
      </c>
      <c r="M191" s="46">
        <f t="shared" si="197"/>
        <v>0</v>
      </c>
      <c r="N191" s="47">
        <f t="shared" si="197"/>
        <v>16.18</v>
      </c>
      <c r="O191" s="46">
        <f t="shared" si="197"/>
        <v>0</v>
      </c>
      <c r="P191" s="46">
        <f t="shared" si="197"/>
        <v>0</v>
      </c>
      <c r="Q191" s="46">
        <f t="shared" si="197"/>
        <v>0</v>
      </c>
      <c r="R191" s="46">
        <f t="shared" si="197"/>
        <v>0</v>
      </c>
      <c r="S191" s="46">
        <f t="shared" si="197"/>
        <v>105364</v>
      </c>
      <c r="T191" s="46">
        <f t="shared" si="197"/>
        <v>0</v>
      </c>
      <c r="U191" s="46">
        <f t="shared" si="197"/>
        <v>0</v>
      </c>
      <c r="V191" s="46">
        <f t="shared" si="197"/>
        <v>105364</v>
      </c>
      <c r="W191" s="46">
        <f t="shared" si="197"/>
        <v>0</v>
      </c>
      <c r="X191" s="46">
        <f t="shared" si="197"/>
        <v>0</v>
      </c>
      <c r="Y191" s="46">
        <f t="shared" si="197"/>
        <v>0</v>
      </c>
      <c r="Z191" s="46">
        <f t="shared" si="197"/>
        <v>0</v>
      </c>
      <c r="AA191" s="46">
        <f t="shared" si="197"/>
        <v>105364</v>
      </c>
      <c r="AB191" s="46">
        <f t="shared" si="197"/>
        <v>35613</v>
      </c>
      <c r="AC191" s="46">
        <f t="shared" si="197"/>
        <v>1054</v>
      </c>
      <c r="AD191" s="46">
        <f t="shared" si="197"/>
        <v>0</v>
      </c>
      <c r="AE191" s="51">
        <f t="shared" si="197"/>
        <v>0</v>
      </c>
      <c r="AF191" s="51">
        <f t="shared" si="197"/>
        <v>0</v>
      </c>
      <c r="AG191" s="51">
        <f t="shared" si="197"/>
        <v>0</v>
      </c>
      <c r="AH191" s="51">
        <f t="shared" si="197"/>
        <v>0.14000000000000001</v>
      </c>
      <c r="AI191" s="51">
        <f t="shared" si="197"/>
        <v>0</v>
      </c>
      <c r="AJ191" s="51">
        <f t="shared" si="197"/>
        <v>0</v>
      </c>
      <c r="AK191" s="51">
        <f t="shared" si="197"/>
        <v>0.14000000000000001</v>
      </c>
      <c r="AL191" s="46">
        <f t="shared" si="197"/>
        <v>14175631</v>
      </c>
      <c r="AM191" s="46">
        <f t="shared" si="197"/>
        <v>10516046</v>
      </c>
      <c r="AN191" s="46">
        <f t="shared" si="197"/>
        <v>0</v>
      </c>
      <c r="AO191" s="46">
        <f t="shared" si="197"/>
        <v>3554424</v>
      </c>
      <c r="AP191" s="46">
        <f t="shared" si="197"/>
        <v>105161</v>
      </c>
      <c r="AQ191" s="46">
        <f t="shared" si="197"/>
        <v>0</v>
      </c>
      <c r="AR191" s="51">
        <f t="shared" si="197"/>
        <v>16.32</v>
      </c>
    </row>
    <row r="192" spans="1:44" x14ac:dyDescent="0.25">
      <c r="A192" s="32">
        <v>1469</v>
      </c>
      <c r="B192" s="32">
        <v>600024342</v>
      </c>
      <c r="C192" s="32">
        <f>_xlfn.XLOOKUP(B192,[1]List4!$B$4:$B$60,[1]List4!$C$4:$C$60)</f>
        <v>70839999</v>
      </c>
      <c r="D192" s="33" t="s">
        <v>19</v>
      </c>
      <c r="E192" s="32">
        <v>3114</v>
      </c>
      <c r="F192" s="32" t="s">
        <v>16</v>
      </c>
      <c r="G192" s="32" t="s">
        <v>7</v>
      </c>
      <c r="H192" s="35">
        <f t="shared" ref="H192:H195" si="198">I192+J192+K192+L192+M192</f>
        <v>6077161</v>
      </c>
      <c r="I192" s="35">
        <v>4508280</v>
      </c>
      <c r="J192" s="33">
        <v>0</v>
      </c>
      <c r="K192" s="36">
        <v>1523798</v>
      </c>
      <c r="L192" s="35">
        <v>45083</v>
      </c>
      <c r="M192" s="35">
        <v>0</v>
      </c>
      <c r="N192" s="43">
        <v>6</v>
      </c>
      <c r="O192" s="35">
        <f t="shared" ref="O192:O195" si="199">X192*-1</f>
        <v>0</v>
      </c>
      <c r="P192" s="35"/>
      <c r="Q192" s="35"/>
      <c r="R192" s="35"/>
      <c r="S192" s="35"/>
      <c r="T192" s="35"/>
      <c r="U192" s="35"/>
      <c r="V192" s="35">
        <f>O192+P192+Q192+R192+S192+T192+U192</f>
        <v>0</v>
      </c>
      <c r="W192" s="35">
        <f>OON!J192</f>
        <v>0</v>
      </c>
      <c r="X192" s="35">
        <f>OON!P192</f>
        <v>0</v>
      </c>
      <c r="Y192" s="35">
        <f>OON!N192</f>
        <v>0</v>
      </c>
      <c r="Z192" s="35">
        <f>W192+X192+Y192</f>
        <v>0</v>
      </c>
      <c r="AA192" s="35">
        <f>V192+Z192</f>
        <v>0</v>
      </c>
      <c r="AB192" s="35">
        <f>ROUND((V192+W192+X192)*33.8%,0)</f>
        <v>0</v>
      </c>
      <c r="AC192" s="35">
        <f>ROUND(V192*1%,0)</f>
        <v>0</v>
      </c>
      <c r="AD192" s="35"/>
      <c r="AE192" s="38">
        <f>OON!S192</f>
        <v>0</v>
      </c>
      <c r="AF192" s="38"/>
      <c r="AG192" s="38"/>
      <c r="AH192" s="38"/>
      <c r="AI192" s="38"/>
      <c r="AJ192" s="38"/>
      <c r="AK192" s="38">
        <f>AE192+AF192+AG192+AH192+AI192+AJ192</f>
        <v>0</v>
      </c>
      <c r="AL192" s="35">
        <f>AM192+AN192+AO192+AP192+AQ192</f>
        <v>6077161</v>
      </c>
      <c r="AM192" s="35">
        <f>I192+V192</f>
        <v>4508280</v>
      </c>
      <c r="AN192" s="35">
        <f>J192+Z192</f>
        <v>0</v>
      </c>
      <c r="AO192" s="35">
        <f t="shared" ref="AO192:AQ195" si="200">K192+AB192</f>
        <v>1523798</v>
      </c>
      <c r="AP192" s="35">
        <f t="shared" si="200"/>
        <v>45083</v>
      </c>
      <c r="AQ192" s="35">
        <f t="shared" si="200"/>
        <v>0</v>
      </c>
      <c r="AR192" s="38">
        <f>N192+AK192</f>
        <v>6</v>
      </c>
    </row>
    <row r="193" spans="1:44" x14ac:dyDescent="0.25">
      <c r="A193" s="32">
        <v>1469</v>
      </c>
      <c r="B193" s="32">
        <v>600024342</v>
      </c>
      <c r="C193" s="32">
        <f>_xlfn.XLOOKUP(B193,[1]List4!$B$4:$B$60,[1]List4!$C$4:$C$60)</f>
        <v>70839999</v>
      </c>
      <c r="D193" s="33" t="s">
        <v>19</v>
      </c>
      <c r="E193" s="37">
        <v>3114</v>
      </c>
      <c r="F193" s="37" t="s">
        <v>20</v>
      </c>
      <c r="G193" s="37" t="s">
        <v>7</v>
      </c>
      <c r="H193" s="35">
        <f t="shared" si="198"/>
        <v>2178384</v>
      </c>
      <c r="I193" s="35">
        <v>1616012</v>
      </c>
      <c r="J193" s="33">
        <v>0</v>
      </c>
      <c r="K193" s="36">
        <v>546212</v>
      </c>
      <c r="L193" s="35">
        <v>16160</v>
      </c>
      <c r="M193" s="35">
        <v>0</v>
      </c>
      <c r="N193" s="43">
        <v>3.9</v>
      </c>
      <c r="O193" s="35">
        <f t="shared" si="199"/>
        <v>0</v>
      </c>
      <c r="P193" s="35"/>
      <c r="Q193" s="35"/>
      <c r="R193" s="35"/>
      <c r="S193" s="35"/>
      <c r="T193" s="35"/>
      <c r="U193" s="35"/>
      <c r="V193" s="35">
        <f>O193+P193+Q193+R193+S193+T193+U193</f>
        <v>0</v>
      </c>
      <c r="W193" s="35">
        <f>OON!J193</f>
        <v>0</v>
      </c>
      <c r="X193" s="35">
        <f>OON!P193</f>
        <v>0</v>
      </c>
      <c r="Y193" s="35">
        <f>OON!N193</f>
        <v>0</v>
      </c>
      <c r="Z193" s="35">
        <f>W193+X193+Y193</f>
        <v>0</v>
      </c>
      <c r="AA193" s="35">
        <f>V193+Z193</f>
        <v>0</v>
      </c>
      <c r="AB193" s="35">
        <f>ROUND((V193+W193+X193)*33.8%,0)</f>
        <v>0</v>
      </c>
      <c r="AC193" s="35">
        <f>ROUND(V193*1%,0)</f>
        <v>0</v>
      </c>
      <c r="AD193" s="35"/>
      <c r="AE193" s="38">
        <f>OON!S193</f>
        <v>0</v>
      </c>
      <c r="AF193" s="38"/>
      <c r="AG193" s="38"/>
      <c r="AH193" s="38"/>
      <c r="AI193" s="38"/>
      <c r="AJ193" s="38"/>
      <c r="AK193" s="38">
        <f>AE193+AF193+AG193+AH193+AI193+AJ193</f>
        <v>0</v>
      </c>
      <c r="AL193" s="35">
        <f>AM193+AN193+AO193+AP193+AQ193</f>
        <v>2178384</v>
      </c>
      <c r="AM193" s="35">
        <f>I193+V193</f>
        <v>1616012</v>
      </c>
      <c r="AN193" s="35">
        <f>J193+Z193</f>
        <v>0</v>
      </c>
      <c r="AO193" s="35">
        <f t="shared" si="200"/>
        <v>546212</v>
      </c>
      <c r="AP193" s="35">
        <f t="shared" si="200"/>
        <v>16160</v>
      </c>
      <c r="AQ193" s="35">
        <f t="shared" si="200"/>
        <v>0</v>
      </c>
      <c r="AR193" s="38">
        <f>N193+AK193</f>
        <v>3.9</v>
      </c>
    </row>
    <row r="194" spans="1:44" x14ac:dyDescent="0.25">
      <c r="A194" s="32">
        <v>1469</v>
      </c>
      <c r="B194" s="32">
        <v>600024342</v>
      </c>
      <c r="C194" s="32">
        <f>_xlfn.XLOOKUP(B194,[1]List4!$B$4:$B$60,[1]List4!$C$4:$C$60)</f>
        <v>70839999</v>
      </c>
      <c r="D194" s="33" t="s">
        <v>19</v>
      </c>
      <c r="E194" s="37">
        <v>3114</v>
      </c>
      <c r="F194" s="37" t="s">
        <v>63</v>
      </c>
      <c r="G194" s="37" t="s">
        <v>64</v>
      </c>
      <c r="H194" s="35">
        <f t="shared" si="198"/>
        <v>0</v>
      </c>
      <c r="I194" s="35">
        <v>0</v>
      </c>
      <c r="J194" s="33">
        <v>0</v>
      </c>
      <c r="K194" s="35">
        <v>0</v>
      </c>
      <c r="L194" s="35">
        <v>0</v>
      </c>
      <c r="M194" s="35">
        <v>0</v>
      </c>
      <c r="N194" s="43">
        <v>0</v>
      </c>
      <c r="O194" s="35">
        <f t="shared" si="199"/>
        <v>0</v>
      </c>
      <c r="P194" s="35"/>
      <c r="Q194" s="35"/>
      <c r="R194" s="35"/>
      <c r="S194" s="35"/>
      <c r="T194" s="35"/>
      <c r="U194" s="35"/>
      <c r="V194" s="35">
        <f>O194+P194+Q194+R194+S194+T194+U194</f>
        <v>0</v>
      </c>
      <c r="W194" s="35">
        <f>OON!J194</f>
        <v>0</v>
      </c>
      <c r="X194" s="35">
        <f>OON!P194</f>
        <v>0</v>
      </c>
      <c r="Y194" s="35">
        <f>OON!N194</f>
        <v>0</v>
      </c>
      <c r="Z194" s="35">
        <f>W194+X194+Y194</f>
        <v>0</v>
      </c>
      <c r="AA194" s="35">
        <f>V194+Z194</f>
        <v>0</v>
      </c>
      <c r="AB194" s="35">
        <f>ROUND((V194+W194+X194)*33.8%,0)</f>
        <v>0</v>
      </c>
      <c r="AC194" s="35">
        <f>ROUND(V194*1%,0)</f>
        <v>0</v>
      </c>
      <c r="AD194" s="35"/>
      <c r="AE194" s="38">
        <f>OON!S194</f>
        <v>0</v>
      </c>
      <c r="AF194" s="38"/>
      <c r="AG194" s="38"/>
      <c r="AH194" s="38"/>
      <c r="AI194" s="38"/>
      <c r="AJ194" s="38"/>
      <c r="AK194" s="38">
        <f>AE194+AF194+AG194+AH194+AI194+AJ194</f>
        <v>0</v>
      </c>
      <c r="AL194" s="35">
        <f>AM194+AN194+AO194+AP194+AQ194</f>
        <v>0</v>
      </c>
      <c r="AM194" s="35">
        <f>I194+V194</f>
        <v>0</v>
      </c>
      <c r="AN194" s="35">
        <f>J194+Z194</f>
        <v>0</v>
      </c>
      <c r="AO194" s="35">
        <f t="shared" si="200"/>
        <v>0</v>
      </c>
      <c r="AP194" s="35">
        <f t="shared" si="200"/>
        <v>0</v>
      </c>
      <c r="AQ194" s="35">
        <f t="shared" si="200"/>
        <v>0</v>
      </c>
      <c r="AR194" s="38">
        <f>N194+AK194</f>
        <v>0</v>
      </c>
    </row>
    <row r="195" spans="1:44" x14ac:dyDescent="0.25">
      <c r="A195" s="32">
        <v>1469</v>
      </c>
      <c r="B195" s="32">
        <v>600024342</v>
      </c>
      <c r="C195" s="32">
        <f>_xlfn.XLOOKUP(B195,[1]List4!$B$4:$B$60,[1]List4!$C$4:$C$60)</f>
        <v>70839999</v>
      </c>
      <c r="D195" s="33" t="s">
        <v>19</v>
      </c>
      <c r="E195" s="32">
        <v>3143</v>
      </c>
      <c r="F195" s="32" t="s">
        <v>21</v>
      </c>
      <c r="G195" s="32" t="s">
        <v>7</v>
      </c>
      <c r="H195" s="35">
        <f t="shared" si="198"/>
        <v>576448</v>
      </c>
      <c r="I195" s="35">
        <v>427632</v>
      </c>
      <c r="J195" s="33">
        <v>0</v>
      </c>
      <c r="K195" s="35">
        <v>144540</v>
      </c>
      <c r="L195" s="35">
        <v>4276</v>
      </c>
      <c r="M195" s="35">
        <v>0</v>
      </c>
      <c r="N195" s="43">
        <v>1</v>
      </c>
      <c r="O195" s="35">
        <f t="shared" si="199"/>
        <v>0</v>
      </c>
      <c r="P195" s="35"/>
      <c r="Q195" s="35"/>
      <c r="R195" s="35"/>
      <c r="S195" s="35"/>
      <c r="T195" s="35"/>
      <c r="U195" s="35"/>
      <c r="V195" s="35">
        <f>O195+P195+Q195+R195+S195+T195+U195</f>
        <v>0</v>
      </c>
      <c r="W195" s="35">
        <f>OON!J195</f>
        <v>0</v>
      </c>
      <c r="X195" s="35">
        <f>OON!P195</f>
        <v>0</v>
      </c>
      <c r="Y195" s="35">
        <f>OON!N195</f>
        <v>0</v>
      </c>
      <c r="Z195" s="35">
        <f>W195+X195+Y195</f>
        <v>0</v>
      </c>
      <c r="AA195" s="35">
        <f>V195+Z195</f>
        <v>0</v>
      </c>
      <c r="AB195" s="35">
        <f>ROUND((V195+W195+X195)*33.8%,0)</f>
        <v>0</v>
      </c>
      <c r="AC195" s="35">
        <f>ROUND(V195*1%,0)</f>
        <v>0</v>
      </c>
      <c r="AD195" s="35"/>
      <c r="AE195" s="38">
        <f>OON!S195</f>
        <v>0</v>
      </c>
      <c r="AF195" s="38"/>
      <c r="AG195" s="38"/>
      <c r="AH195" s="38"/>
      <c r="AI195" s="38"/>
      <c r="AJ195" s="38"/>
      <c r="AK195" s="38">
        <f>AE195+AF195+AG195+AH195+AI195+AJ195</f>
        <v>0</v>
      </c>
      <c r="AL195" s="35">
        <f>AM195+AN195+AO195+AP195+AQ195</f>
        <v>576448</v>
      </c>
      <c r="AM195" s="35">
        <f>I195+V195</f>
        <v>427632</v>
      </c>
      <c r="AN195" s="35">
        <f>J195+Z195</f>
        <v>0</v>
      </c>
      <c r="AO195" s="35">
        <f t="shared" si="200"/>
        <v>144540</v>
      </c>
      <c r="AP195" s="35">
        <f t="shared" si="200"/>
        <v>4276</v>
      </c>
      <c r="AQ195" s="35">
        <f t="shared" si="200"/>
        <v>0</v>
      </c>
      <c r="AR195" s="38">
        <f>N195+AK195</f>
        <v>1</v>
      </c>
    </row>
    <row r="196" spans="1:44" x14ac:dyDescent="0.25">
      <c r="A196" s="45"/>
      <c r="B196" s="45"/>
      <c r="C196" s="45"/>
      <c r="D196" s="39" t="s">
        <v>190</v>
      </c>
      <c r="E196" s="45"/>
      <c r="F196" s="45"/>
      <c r="G196" s="45"/>
      <c r="H196" s="46">
        <f t="shared" ref="H196:AR196" si="201">SUM(H192:H195)</f>
        <v>8831993</v>
      </c>
      <c r="I196" s="46">
        <f t="shared" si="201"/>
        <v>6551924</v>
      </c>
      <c r="J196" s="39">
        <f t="shared" si="201"/>
        <v>0</v>
      </c>
      <c r="K196" s="46">
        <f t="shared" si="201"/>
        <v>2214550</v>
      </c>
      <c r="L196" s="46">
        <f t="shared" si="201"/>
        <v>65519</v>
      </c>
      <c r="M196" s="46">
        <f t="shared" si="201"/>
        <v>0</v>
      </c>
      <c r="N196" s="47">
        <f t="shared" si="201"/>
        <v>10.9</v>
      </c>
      <c r="O196" s="46">
        <f t="shared" si="201"/>
        <v>0</v>
      </c>
      <c r="P196" s="46">
        <f t="shared" si="201"/>
        <v>0</v>
      </c>
      <c r="Q196" s="46">
        <f t="shared" si="201"/>
        <v>0</v>
      </c>
      <c r="R196" s="46">
        <f t="shared" si="201"/>
        <v>0</v>
      </c>
      <c r="S196" s="46">
        <f t="shared" si="201"/>
        <v>0</v>
      </c>
      <c r="T196" s="46">
        <f t="shared" si="201"/>
        <v>0</v>
      </c>
      <c r="U196" s="46">
        <f t="shared" si="201"/>
        <v>0</v>
      </c>
      <c r="V196" s="46">
        <f t="shared" si="201"/>
        <v>0</v>
      </c>
      <c r="W196" s="46">
        <f t="shared" si="201"/>
        <v>0</v>
      </c>
      <c r="X196" s="46">
        <f t="shared" si="201"/>
        <v>0</v>
      </c>
      <c r="Y196" s="46">
        <f t="shared" si="201"/>
        <v>0</v>
      </c>
      <c r="Z196" s="46">
        <f t="shared" si="201"/>
        <v>0</v>
      </c>
      <c r="AA196" s="46">
        <f t="shared" si="201"/>
        <v>0</v>
      </c>
      <c r="AB196" s="46">
        <f t="shared" si="201"/>
        <v>0</v>
      </c>
      <c r="AC196" s="46">
        <f t="shared" si="201"/>
        <v>0</v>
      </c>
      <c r="AD196" s="46">
        <f t="shared" si="201"/>
        <v>0</v>
      </c>
      <c r="AE196" s="51">
        <f t="shared" si="201"/>
        <v>0</v>
      </c>
      <c r="AF196" s="51">
        <f t="shared" si="201"/>
        <v>0</v>
      </c>
      <c r="AG196" s="51">
        <f t="shared" si="201"/>
        <v>0</v>
      </c>
      <c r="AH196" s="51">
        <f t="shared" si="201"/>
        <v>0</v>
      </c>
      <c r="AI196" s="51">
        <f t="shared" si="201"/>
        <v>0</v>
      </c>
      <c r="AJ196" s="51">
        <f t="shared" si="201"/>
        <v>0</v>
      </c>
      <c r="AK196" s="51">
        <f t="shared" si="201"/>
        <v>0</v>
      </c>
      <c r="AL196" s="46">
        <f t="shared" si="201"/>
        <v>8831993</v>
      </c>
      <c r="AM196" s="46">
        <f t="shared" si="201"/>
        <v>6551924</v>
      </c>
      <c r="AN196" s="46">
        <f t="shared" si="201"/>
        <v>0</v>
      </c>
      <c r="AO196" s="46">
        <f t="shared" si="201"/>
        <v>2214550</v>
      </c>
      <c r="AP196" s="46">
        <f t="shared" si="201"/>
        <v>65519</v>
      </c>
      <c r="AQ196" s="46">
        <f t="shared" si="201"/>
        <v>0</v>
      </c>
      <c r="AR196" s="51">
        <f t="shared" si="201"/>
        <v>10.9</v>
      </c>
    </row>
    <row r="197" spans="1:44" x14ac:dyDescent="0.25">
      <c r="A197" s="32">
        <v>1470</v>
      </c>
      <c r="B197" s="32">
        <v>600028828</v>
      </c>
      <c r="C197" s="32">
        <f>_xlfn.XLOOKUP(B197,[1]List4!$B$4:$B$60,[1]List4!$C$4:$C$60)</f>
        <v>49864360</v>
      </c>
      <c r="D197" s="33" t="s">
        <v>65</v>
      </c>
      <c r="E197" s="37">
        <v>3133</v>
      </c>
      <c r="F197" s="37" t="s">
        <v>63</v>
      </c>
      <c r="G197" s="37" t="s">
        <v>64</v>
      </c>
      <c r="H197" s="35">
        <f t="shared" ref="H197:H198" si="202">I197+J197+K197+L197+M197</f>
        <v>0</v>
      </c>
      <c r="I197" s="35">
        <v>0</v>
      </c>
      <c r="J197" s="33">
        <v>0</v>
      </c>
      <c r="K197" s="35">
        <v>0</v>
      </c>
      <c r="L197" s="35">
        <v>0</v>
      </c>
      <c r="M197" s="35">
        <v>0</v>
      </c>
      <c r="N197" s="43">
        <v>0</v>
      </c>
      <c r="O197" s="35">
        <f t="shared" ref="O197:O198" si="203">X197*-1</f>
        <v>0</v>
      </c>
      <c r="P197" s="35"/>
      <c r="Q197" s="35"/>
      <c r="R197" s="35"/>
      <c r="S197" s="35"/>
      <c r="T197" s="35"/>
      <c r="U197" s="35"/>
      <c r="V197" s="35">
        <f>O197+P197+Q197+R197+S197+T197+U197</f>
        <v>0</v>
      </c>
      <c r="W197" s="35">
        <f>OON!J197</f>
        <v>0</v>
      </c>
      <c r="X197" s="35">
        <f>OON!P197</f>
        <v>0</v>
      </c>
      <c r="Y197" s="35">
        <f>OON!N197</f>
        <v>0</v>
      </c>
      <c r="Z197" s="35">
        <f>W197+X197+Y197</f>
        <v>0</v>
      </c>
      <c r="AA197" s="35">
        <f>V197+Z197</f>
        <v>0</v>
      </c>
      <c r="AB197" s="35">
        <f>ROUND((V197+W197+X197)*33.8%,0)</f>
        <v>0</v>
      </c>
      <c r="AC197" s="35">
        <f>ROUND(V197*1%,0)</f>
        <v>0</v>
      </c>
      <c r="AD197" s="35"/>
      <c r="AE197" s="38">
        <f>OON!S197</f>
        <v>0</v>
      </c>
      <c r="AF197" s="38"/>
      <c r="AG197" s="38"/>
      <c r="AH197" s="38"/>
      <c r="AI197" s="38"/>
      <c r="AJ197" s="38"/>
      <c r="AK197" s="38">
        <f>AE197+AF197+AG197+AH197+AI197+AJ197</f>
        <v>0</v>
      </c>
      <c r="AL197" s="35">
        <f>AM197+AN197+AO197+AP197+AQ197</f>
        <v>0</v>
      </c>
      <c r="AM197" s="35">
        <f>I197+V197</f>
        <v>0</v>
      </c>
      <c r="AN197" s="35">
        <f>J197+Z197</f>
        <v>0</v>
      </c>
      <c r="AO197" s="35">
        <f t="shared" ref="AO197:AQ198" si="204">K197+AB197</f>
        <v>0</v>
      </c>
      <c r="AP197" s="35">
        <f t="shared" si="204"/>
        <v>0</v>
      </c>
      <c r="AQ197" s="35">
        <f t="shared" si="204"/>
        <v>0</v>
      </c>
      <c r="AR197" s="38">
        <f>N197+AK197</f>
        <v>0</v>
      </c>
    </row>
    <row r="198" spans="1:44" x14ac:dyDescent="0.25">
      <c r="A198" s="32">
        <v>1470</v>
      </c>
      <c r="B198" s="32">
        <v>600028828</v>
      </c>
      <c r="C198" s="34">
        <v>49864360</v>
      </c>
      <c r="D198" s="33" t="s">
        <v>65</v>
      </c>
      <c r="E198" s="37">
        <v>3133</v>
      </c>
      <c r="F198" s="37" t="s">
        <v>77</v>
      </c>
      <c r="G198" s="37" t="s">
        <v>64</v>
      </c>
      <c r="H198" s="35">
        <f t="shared" si="202"/>
        <v>10423335</v>
      </c>
      <c r="I198" s="35">
        <v>7732444</v>
      </c>
      <c r="J198" s="35">
        <v>0</v>
      </c>
      <c r="K198" s="35">
        <v>2613567</v>
      </c>
      <c r="L198" s="35">
        <v>77324</v>
      </c>
      <c r="M198" s="35">
        <v>0</v>
      </c>
      <c r="N198" s="43">
        <v>12.1</v>
      </c>
      <c r="O198" s="35">
        <f t="shared" si="203"/>
        <v>0</v>
      </c>
      <c r="P198" s="35"/>
      <c r="Q198" s="35"/>
      <c r="R198" s="35"/>
      <c r="S198" s="35"/>
      <c r="T198" s="35"/>
      <c r="U198" s="35"/>
      <c r="V198" s="35">
        <f>O198+P198+Q198+R198+S198+T198+U198</f>
        <v>0</v>
      </c>
      <c r="W198" s="35">
        <f>OON!J198</f>
        <v>0</v>
      </c>
      <c r="X198" s="35">
        <f>OON!P198</f>
        <v>0</v>
      </c>
      <c r="Y198" s="35">
        <f>OON!N198</f>
        <v>0</v>
      </c>
      <c r="Z198" s="35">
        <f>W198+X198+Y198</f>
        <v>0</v>
      </c>
      <c r="AA198" s="35">
        <f>V198+Z198</f>
        <v>0</v>
      </c>
      <c r="AB198" s="35">
        <f>ROUND((V198+W198+X198)*33.8%,0)</f>
        <v>0</v>
      </c>
      <c r="AC198" s="35">
        <f>ROUND(V198*1%,0)</f>
        <v>0</v>
      </c>
      <c r="AD198" s="35"/>
      <c r="AE198" s="38">
        <f>OON!S198</f>
        <v>0</v>
      </c>
      <c r="AF198" s="38"/>
      <c r="AG198" s="38"/>
      <c r="AH198" s="38"/>
      <c r="AI198" s="38"/>
      <c r="AJ198" s="38"/>
      <c r="AK198" s="38">
        <f>AE198+AF198+AG198+AH198+AI198+AJ198</f>
        <v>0</v>
      </c>
      <c r="AL198" s="35">
        <f>AM198+AN198+AO198+AP198+AQ198</f>
        <v>10423335</v>
      </c>
      <c r="AM198" s="35">
        <f>I198+V198</f>
        <v>7732444</v>
      </c>
      <c r="AN198" s="35">
        <f>J198+Z198</f>
        <v>0</v>
      </c>
      <c r="AO198" s="35">
        <f t="shared" si="204"/>
        <v>2613567</v>
      </c>
      <c r="AP198" s="35">
        <f t="shared" si="204"/>
        <v>77324</v>
      </c>
      <c r="AQ198" s="35">
        <f t="shared" si="204"/>
        <v>0</v>
      </c>
      <c r="AR198" s="38">
        <f>N198+AK198</f>
        <v>12.1</v>
      </c>
    </row>
    <row r="199" spans="1:44" x14ac:dyDescent="0.25">
      <c r="A199" s="45"/>
      <c r="B199" s="45"/>
      <c r="C199" s="49"/>
      <c r="D199" s="39" t="s">
        <v>191</v>
      </c>
      <c r="E199" s="48"/>
      <c r="F199" s="48"/>
      <c r="G199" s="48"/>
      <c r="H199" s="46">
        <f t="shared" ref="H199:AR199" si="205">SUM(H197:H198)</f>
        <v>10423335</v>
      </c>
      <c r="I199" s="46">
        <f t="shared" si="205"/>
        <v>7732444</v>
      </c>
      <c r="J199" s="39">
        <f t="shared" si="205"/>
        <v>0</v>
      </c>
      <c r="K199" s="46">
        <f t="shared" si="205"/>
        <v>2613567</v>
      </c>
      <c r="L199" s="46">
        <f t="shared" si="205"/>
        <v>77324</v>
      </c>
      <c r="M199" s="46">
        <f t="shared" si="205"/>
        <v>0</v>
      </c>
      <c r="N199" s="47">
        <f t="shared" si="205"/>
        <v>12.1</v>
      </c>
      <c r="O199" s="46">
        <f t="shared" si="205"/>
        <v>0</v>
      </c>
      <c r="P199" s="46">
        <f t="shared" si="205"/>
        <v>0</v>
      </c>
      <c r="Q199" s="46">
        <f t="shared" si="205"/>
        <v>0</v>
      </c>
      <c r="R199" s="46">
        <f t="shared" si="205"/>
        <v>0</v>
      </c>
      <c r="S199" s="46">
        <f t="shared" si="205"/>
        <v>0</v>
      </c>
      <c r="T199" s="46">
        <f t="shared" si="205"/>
        <v>0</v>
      </c>
      <c r="U199" s="46">
        <f t="shared" si="205"/>
        <v>0</v>
      </c>
      <c r="V199" s="46">
        <f t="shared" si="205"/>
        <v>0</v>
      </c>
      <c r="W199" s="46">
        <f t="shared" si="205"/>
        <v>0</v>
      </c>
      <c r="X199" s="46">
        <f t="shared" si="205"/>
        <v>0</v>
      </c>
      <c r="Y199" s="46">
        <f t="shared" si="205"/>
        <v>0</v>
      </c>
      <c r="Z199" s="46">
        <f t="shared" si="205"/>
        <v>0</v>
      </c>
      <c r="AA199" s="46">
        <f t="shared" si="205"/>
        <v>0</v>
      </c>
      <c r="AB199" s="46">
        <f t="shared" si="205"/>
        <v>0</v>
      </c>
      <c r="AC199" s="46">
        <f t="shared" si="205"/>
        <v>0</v>
      </c>
      <c r="AD199" s="46">
        <f t="shared" si="205"/>
        <v>0</v>
      </c>
      <c r="AE199" s="51">
        <f t="shared" si="205"/>
        <v>0</v>
      </c>
      <c r="AF199" s="51">
        <f t="shared" si="205"/>
        <v>0</v>
      </c>
      <c r="AG199" s="51">
        <f t="shared" si="205"/>
        <v>0</v>
      </c>
      <c r="AH199" s="51">
        <f t="shared" si="205"/>
        <v>0</v>
      </c>
      <c r="AI199" s="51">
        <f t="shared" si="205"/>
        <v>0</v>
      </c>
      <c r="AJ199" s="51">
        <f t="shared" si="205"/>
        <v>0</v>
      </c>
      <c r="AK199" s="51">
        <f t="shared" si="205"/>
        <v>0</v>
      </c>
      <c r="AL199" s="46">
        <f t="shared" si="205"/>
        <v>10423335</v>
      </c>
      <c r="AM199" s="46">
        <f t="shared" si="205"/>
        <v>7732444</v>
      </c>
      <c r="AN199" s="46">
        <f t="shared" si="205"/>
        <v>0</v>
      </c>
      <c r="AO199" s="46">
        <f t="shared" si="205"/>
        <v>2613567</v>
      </c>
      <c r="AP199" s="46">
        <f t="shared" si="205"/>
        <v>77324</v>
      </c>
      <c r="AQ199" s="46">
        <f t="shared" si="205"/>
        <v>0</v>
      </c>
      <c r="AR199" s="51">
        <f t="shared" si="205"/>
        <v>12.1</v>
      </c>
    </row>
    <row r="200" spans="1:44" x14ac:dyDescent="0.25">
      <c r="A200" s="32">
        <v>1471</v>
      </c>
      <c r="B200" s="32">
        <v>600028836</v>
      </c>
      <c r="C200" s="32">
        <f>_xlfn.XLOOKUP(B200,[1]List4!$B$4:$B$60,[1]List4!$C$4:$C$60)</f>
        <v>49864351</v>
      </c>
      <c r="D200" s="33" t="s">
        <v>66</v>
      </c>
      <c r="E200" s="37">
        <v>3133</v>
      </c>
      <c r="F200" s="37" t="s">
        <v>63</v>
      </c>
      <c r="G200" s="37" t="s">
        <v>64</v>
      </c>
      <c r="H200" s="35">
        <f t="shared" ref="H200:H201" si="206">I200+J200+K200+L200+M200</f>
        <v>0</v>
      </c>
      <c r="I200" s="35">
        <v>0</v>
      </c>
      <c r="J200" s="33">
        <v>0</v>
      </c>
      <c r="K200" s="35">
        <v>0</v>
      </c>
      <c r="L200" s="35">
        <v>0</v>
      </c>
      <c r="M200" s="35">
        <v>0</v>
      </c>
      <c r="N200" s="43">
        <v>0</v>
      </c>
      <c r="O200" s="35">
        <f t="shared" ref="O200:O201" si="207">X200*-1</f>
        <v>0</v>
      </c>
      <c r="P200" s="35"/>
      <c r="Q200" s="35"/>
      <c r="R200" s="35"/>
      <c r="S200" s="35"/>
      <c r="T200" s="35"/>
      <c r="U200" s="35"/>
      <c r="V200" s="35">
        <f>O200+P200+Q200+R200+S200+T200+U200</f>
        <v>0</v>
      </c>
      <c r="W200" s="35">
        <f>OON!J200</f>
        <v>0</v>
      </c>
      <c r="X200" s="35">
        <f>OON!P200</f>
        <v>0</v>
      </c>
      <c r="Y200" s="35">
        <f>OON!N200</f>
        <v>0</v>
      </c>
      <c r="Z200" s="35">
        <f>W200+X200+Y200</f>
        <v>0</v>
      </c>
      <c r="AA200" s="35">
        <f>V200+Z200</f>
        <v>0</v>
      </c>
      <c r="AB200" s="35">
        <f>ROUND((V200+W200+X200)*33.8%,0)</f>
        <v>0</v>
      </c>
      <c r="AC200" s="35">
        <f>ROUND(V200*1%,0)</f>
        <v>0</v>
      </c>
      <c r="AD200" s="35"/>
      <c r="AE200" s="38">
        <f>OON!S200</f>
        <v>0</v>
      </c>
      <c r="AF200" s="38"/>
      <c r="AG200" s="38"/>
      <c r="AH200" s="38"/>
      <c r="AI200" s="38"/>
      <c r="AJ200" s="38"/>
      <c r="AK200" s="38">
        <f>AE200+AF200+AG200+AH200+AI200+AJ200</f>
        <v>0</v>
      </c>
      <c r="AL200" s="35">
        <f>AM200+AN200+AO200+AP200+AQ200</f>
        <v>0</v>
      </c>
      <c r="AM200" s="35">
        <f>I200+V200</f>
        <v>0</v>
      </c>
      <c r="AN200" s="35">
        <f>J200+Z200</f>
        <v>0</v>
      </c>
      <c r="AO200" s="35">
        <f t="shared" ref="AO200:AQ201" si="208">K200+AB200</f>
        <v>0</v>
      </c>
      <c r="AP200" s="35">
        <f t="shared" si="208"/>
        <v>0</v>
      </c>
      <c r="AQ200" s="35">
        <f t="shared" si="208"/>
        <v>0</v>
      </c>
      <c r="AR200" s="38">
        <f>N200+AK200</f>
        <v>0</v>
      </c>
    </row>
    <row r="201" spans="1:44" x14ac:dyDescent="0.25">
      <c r="A201" s="32">
        <v>1471</v>
      </c>
      <c r="B201" s="32">
        <v>600028836</v>
      </c>
      <c r="C201" s="34">
        <v>49864351</v>
      </c>
      <c r="D201" s="33" t="s">
        <v>66</v>
      </c>
      <c r="E201" s="32">
        <v>3133</v>
      </c>
      <c r="F201" s="32" t="s">
        <v>77</v>
      </c>
      <c r="G201" s="34" t="s">
        <v>64</v>
      </c>
      <c r="H201" s="35">
        <f t="shared" si="206"/>
        <v>15565514</v>
      </c>
      <c r="I201" s="35">
        <v>11547117</v>
      </c>
      <c r="J201" s="35">
        <v>0</v>
      </c>
      <c r="K201" s="35">
        <v>3902926</v>
      </c>
      <c r="L201" s="35">
        <v>115471</v>
      </c>
      <c r="M201" s="35">
        <v>0</v>
      </c>
      <c r="N201" s="43">
        <v>18.07</v>
      </c>
      <c r="O201" s="35">
        <f t="shared" si="207"/>
        <v>-35000</v>
      </c>
      <c r="P201" s="35"/>
      <c r="Q201" s="35"/>
      <c r="R201" s="35"/>
      <c r="S201" s="35"/>
      <c r="T201" s="35"/>
      <c r="U201" s="35"/>
      <c r="V201" s="35">
        <f>O201+P201+Q201+R201+S201+T201+U201</f>
        <v>-35000</v>
      </c>
      <c r="W201" s="35">
        <f>OON!J201</f>
        <v>0</v>
      </c>
      <c r="X201" s="35">
        <f>OON!P201</f>
        <v>35000</v>
      </c>
      <c r="Y201" s="35">
        <f>OON!N201</f>
        <v>0</v>
      </c>
      <c r="Z201" s="35">
        <f>W201+X201+Y201</f>
        <v>35000</v>
      </c>
      <c r="AA201" s="35">
        <f>V201+Z201</f>
        <v>0</v>
      </c>
      <c r="AB201" s="35">
        <f>ROUND((V201+W201+X201)*33.8%,0)</f>
        <v>0</v>
      </c>
      <c r="AC201" s="35">
        <f>ROUND(V201*1%,0)</f>
        <v>-350</v>
      </c>
      <c r="AD201" s="35"/>
      <c r="AE201" s="38">
        <f>OON!S201</f>
        <v>-0.05</v>
      </c>
      <c r="AF201" s="38"/>
      <c r="AG201" s="38"/>
      <c r="AH201" s="38"/>
      <c r="AI201" s="38"/>
      <c r="AJ201" s="38"/>
      <c r="AK201" s="38">
        <f>AE201+AF201+AG201+AH201+AI201+AJ201</f>
        <v>-0.05</v>
      </c>
      <c r="AL201" s="35">
        <f>AM201+AN201+AO201+AP201+AQ201</f>
        <v>15565164</v>
      </c>
      <c r="AM201" s="35">
        <f>I201+V201</f>
        <v>11512117</v>
      </c>
      <c r="AN201" s="35">
        <f>J201+Z201</f>
        <v>35000</v>
      </c>
      <c r="AO201" s="35">
        <f t="shared" si="208"/>
        <v>3902926</v>
      </c>
      <c r="AP201" s="35">
        <f t="shared" si="208"/>
        <v>115121</v>
      </c>
      <c r="AQ201" s="35">
        <f t="shared" si="208"/>
        <v>0</v>
      </c>
      <c r="AR201" s="38">
        <f>N201+AK201</f>
        <v>18.02</v>
      </c>
    </row>
    <row r="202" spans="1:44" x14ac:dyDescent="0.25">
      <c r="A202" s="45"/>
      <c r="B202" s="45"/>
      <c r="C202" s="49"/>
      <c r="D202" s="39" t="s">
        <v>192</v>
      </c>
      <c r="E202" s="45"/>
      <c r="F202" s="45"/>
      <c r="G202" s="49"/>
      <c r="H202" s="46">
        <f t="shared" ref="H202:AR202" si="209">SUM(H200:H201)</f>
        <v>15565514</v>
      </c>
      <c r="I202" s="46">
        <f t="shared" si="209"/>
        <v>11547117</v>
      </c>
      <c r="J202" s="39">
        <f t="shared" si="209"/>
        <v>0</v>
      </c>
      <c r="K202" s="46">
        <f t="shared" si="209"/>
        <v>3902926</v>
      </c>
      <c r="L202" s="46">
        <f t="shared" si="209"/>
        <v>115471</v>
      </c>
      <c r="M202" s="46">
        <f t="shared" si="209"/>
        <v>0</v>
      </c>
      <c r="N202" s="47">
        <f t="shared" si="209"/>
        <v>18.07</v>
      </c>
      <c r="O202" s="46">
        <f t="shared" si="209"/>
        <v>-35000</v>
      </c>
      <c r="P202" s="46">
        <f t="shared" si="209"/>
        <v>0</v>
      </c>
      <c r="Q202" s="46">
        <f t="shared" si="209"/>
        <v>0</v>
      </c>
      <c r="R202" s="46">
        <f t="shared" si="209"/>
        <v>0</v>
      </c>
      <c r="S202" s="46">
        <f t="shared" si="209"/>
        <v>0</v>
      </c>
      <c r="T202" s="46">
        <f t="shared" si="209"/>
        <v>0</v>
      </c>
      <c r="U202" s="46">
        <f t="shared" si="209"/>
        <v>0</v>
      </c>
      <c r="V202" s="46">
        <f t="shared" si="209"/>
        <v>-35000</v>
      </c>
      <c r="W202" s="46">
        <f t="shared" si="209"/>
        <v>0</v>
      </c>
      <c r="X202" s="46">
        <f t="shared" si="209"/>
        <v>35000</v>
      </c>
      <c r="Y202" s="46">
        <f t="shared" si="209"/>
        <v>0</v>
      </c>
      <c r="Z202" s="46">
        <f t="shared" si="209"/>
        <v>35000</v>
      </c>
      <c r="AA202" s="46">
        <f t="shared" si="209"/>
        <v>0</v>
      </c>
      <c r="AB202" s="46">
        <f t="shared" si="209"/>
        <v>0</v>
      </c>
      <c r="AC202" s="46">
        <f t="shared" si="209"/>
        <v>-350</v>
      </c>
      <c r="AD202" s="46">
        <f t="shared" si="209"/>
        <v>0</v>
      </c>
      <c r="AE202" s="51">
        <f t="shared" si="209"/>
        <v>-0.05</v>
      </c>
      <c r="AF202" s="51">
        <f t="shared" si="209"/>
        <v>0</v>
      </c>
      <c r="AG202" s="51">
        <f t="shared" si="209"/>
        <v>0</v>
      </c>
      <c r="AH202" s="51">
        <f t="shared" si="209"/>
        <v>0</v>
      </c>
      <c r="AI202" s="51">
        <f t="shared" si="209"/>
        <v>0</v>
      </c>
      <c r="AJ202" s="51">
        <f t="shared" si="209"/>
        <v>0</v>
      </c>
      <c r="AK202" s="51">
        <f t="shared" si="209"/>
        <v>-0.05</v>
      </c>
      <c r="AL202" s="46">
        <f t="shared" si="209"/>
        <v>15565164</v>
      </c>
      <c r="AM202" s="46">
        <f t="shared" si="209"/>
        <v>11512117</v>
      </c>
      <c r="AN202" s="46">
        <f t="shared" si="209"/>
        <v>35000</v>
      </c>
      <c r="AO202" s="46">
        <f t="shared" si="209"/>
        <v>3902926</v>
      </c>
      <c r="AP202" s="46">
        <f t="shared" si="209"/>
        <v>115121</v>
      </c>
      <c r="AQ202" s="46">
        <f t="shared" si="209"/>
        <v>0</v>
      </c>
      <c r="AR202" s="51">
        <f t="shared" si="209"/>
        <v>18.02</v>
      </c>
    </row>
    <row r="203" spans="1:44" x14ac:dyDescent="0.25">
      <c r="A203" s="32">
        <v>1472</v>
      </c>
      <c r="B203" s="32">
        <v>610400681</v>
      </c>
      <c r="C203" s="32">
        <f>_xlfn.XLOOKUP(B203,[1]List4!$B$4:$B$60,[1]List4!$C$4:$C$60)</f>
        <v>70226458</v>
      </c>
      <c r="D203" s="33" t="s">
        <v>67</v>
      </c>
      <c r="E203" s="37">
        <v>3133</v>
      </c>
      <c r="F203" s="37" t="s">
        <v>63</v>
      </c>
      <c r="G203" s="37" t="s">
        <v>64</v>
      </c>
      <c r="H203" s="35">
        <f t="shared" ref="H203:H204" si="210">I203+J203+K203+L203+M203</f>
        <v>0</v>
      </c>
      <c r="I203" s="35">
        <v>0</v>
      </c>
      <c r="J203" s="33">
        <v>0</v>
      </c>
      <c r="K203" s="35">
        <v>0</v>
      </c>
      <c r="L203" s="35">
        <v>0</v>
      </c>
      <c r="M203" s="35">
        <v>0</v>
      </c>
      <c r="N203" s="43">
        <v>0</v>
      </c>
      <c r="O203" s="35">
        <f t="shared" ref="O203:O204" si="211">X203*-1</f>
        <v>0</v>
      </c>
      <c r="P203" s="35"/>
      <c r="Q203" s="35"/>
      <c r="R203" s="35"/>
      <c r="S203" s="35"/>
      <c r="T203" s="35"/>
      <c r="U203" s="35"/>
      <c r="V203" s="35">
        <f>O203+P203+Q203+R203+S203+T203+U203</f>
        <v>0</v>
      </c>
      <c r="W203" s="35">
        <f>OON!J203</f>
        <v>0</v>
      </c>
      <c r="X203" s="35">
        <f>OON!P203</f>
        <v>0</v>
      </c>
      <c r="Y203" s="35">
        <f>OON!N203</f>
        <v>0</v>
      </c>
      <c r="Z203" s="35">
        <f>W203+X203+Y203</f>
        <v>0</v>
      </c>
      <c r="AA203" s="35">
        <f>V203+Z203</f>
        <v>0</v>
      </c>
      <c r="AB203" s="35">
        <f>ROUND((V203+W203+X203)*33.8%,0)</f>
        <v>0</v>
      </c>
      <c r="AC203" s="35">
        <f>ROUND(V203*1%,0)</f>
        <v>0</v>
      </c>
      <c r="AD203" s="35"/>
      <c r="AE203" s="38">
        <f>OON!S203</f>
        <v>0</v>
      </c>
      <c r="AF203" s="38"/>
      <c r="AG203" s="38"/>
      <c r="AH203" s="38"/>
      <c r="AI203" s="38"/>
      <c r="AJ203" s="38"/>
      <c r="AK203" s="38">
        <f>AE203+AF203+AG203+AH203+AI203+AJ203</f>
        <v>0</v>
      </c>
      <c r="AL203" s="35">
        <f>AM203+AN203+AO203+AP203+AQ203</f>
        <v>0</v>
      </c>
      <c r="AM203" s="35">
        <f>I203+V203</f>
        <v>0</v>
      </c>
      <c r="AN203" s="35">
        <f>J203+Z203</f>
        <v>0</v>
      </c>
      <c r="AO203" s="35">
        <f t="shared" ref="AO203:AQ204" si="212">K203+AB203</f>
        <v>0</v>
      </c>
      <c r="AP203" s="35">
        <f t="shared" si="212"/>
        <v>0</v>
      </c>
      <c r="AQ203" s="35">
        <f t="shared" si="212"/>
        <v>0</v>
      </c>
      <c r="AR203" s="38">
        <f>N203+AK203</f>
        <v>0</v>
      </c>
    </row>
    <row r="204" spans="1:44" x14ac:dyDescent="0.25">
      <c r="A204" s="32">
        <v>1472</v>
      </c>
      <c r="B204" s="32">
        <v>610400681</v>
      </c>
      <c r="C204" s="34">
        <v>70226458</v>
      </c>
      <c r="D204" s="33" t="s">
        <v>67</v>
      </c>
      <c r="E204" s="32">
        <v>3133</v>
      </c>
      <c r="F204" s="32" t="s">
        <v>77</v>
      </c>
      <c r="G204" s="32" t="s">
        <v>64</v>
      </c>
      <c r="H204" s="35">
        <f t="shared" si="210"/>
        <v>15565514</v>
      </c>
      <c r="I204" s="35">
        <v>11547117</v>
      </c>
      <c r="J204" s="35">
        <v>0</v>
      </c>
      <c r="K204" s="35">
        <v>3902926</v>
      </c>
      <c r="L204" s="35">
        <v>115471</v>
      </c>
      <c r="M204" s="35">
        <v>0</v>
      </c>
      <c r="N204" s="43">
        <v>18.07</v>
      </c>
      <c r="O204" s="35">
        <f t="shared" si="211"/>
        <v>0</v>
      </c>
      <c r="P204" s="35"/>
      <c r="Q204" s="35"/>
      <c r="R204" s="35"/>
      <c r="S204" s="35"/>
      <c r="T204" s="35"/>
      <c r="U204" s="35"/>
      <c r="V204" s="35">
        <f>O204+P204+Q204+R204+S204+T204+U204</f>
        <v>0</v>
      </c>
      <c r="W204" s="35">
        <f>OON!J204</f>
        <v>0</v>
      </c>
      <c r="X204" s="35">
        <f>OON!P204</f>
        <v>0</v>
      </c>
      <c r="Y204" s="35">
        <f>OON!N204</f>
        <v>0</v>
      </c>
      <c r="Z204" s="35">
        <f>W204+X204+Y204</f>
        <v>0</v>
      </c>
      <c r="AA204" s="35">
        <f>V204+Z204</f>
        <v>0</v>
      </c>
      <c r="AB204" s="35">
        <f>ROUND((V204+W204+X204)*33.8%,0)</f>
        <v>0</v>
      </c>
      <c r="AC204" s="35">
        <f>ROUND(V204*1%,0)</f>
        <v>0</v>
      </c>
      <c r="AD204" s="35"/>
      <c r="AE204" s="38">
        <f>OON!S204</f>
        <v>0</v>
      </c>
      <c r="AF204" s="38"/>
      <c r="AG204" s="38"/>
      <c r="AH204" s="38"/>
      <c r="AI204" s="38"/>
      <c r="AJ204" s="38"/>
      <c r="AK204" s="38">
        <f>AE204+AF204+AG204+AH204+AI204+AJ204</f>
        <v>0</v>
      </c>
      <c r="AL204" s="35">
        <f>AM204+AN204+AO204+AP204+AQ204</f>
        <v>15565514</v>
      </c>
      <c r="AM204" s="35">
        <f>I204+V204</f>
        <v>11547117</v>
      </c>
      <c r="AN204" s="35">
        <f>J204+Z204</f>
        <v>0</v>
      </c>
      <c r="AO204" s="35">
        <f t="shared" si="212"/>
        <v>3902926</v>
      </c>
      <c r="AP204" s="35">
        <f t="shared" si="212"/>
        <v>115471</v>
      </c>
      <c r="AQ204" s="35">
        <f t="shared" si="212"/>
        <v>0</v>
      </c>
      <c r="AR204" s="38">
        <f>N204+AK204</f>
        <v>18.07</v>
      </c>
    </row>
    <row r="205" spans="1:44" x14ac:dyDescent="0.25">
      <c r="A205" s="45"/>
      <c r="B205" s="45"/>
      <c r="C205" s="49"/>
      <c r="D205" s="39" t="s">
        <v>193</v>
      </c>
      <c r="E205" s="45"/>
      <c r="F205" s="45"/>
      <c r="G205" s="45"/>
      <c r="H205" s="46">
        <f t="shared" ref="H205:AR205" si="213">SUM(H203:H204)</f>
        <v>15565514</v>
      </c>
      <c r="I205" s="46">
        <f t="shared" si="213"/>
        <v>11547117</v>
      </c>
      <c r="J205" s="39">
        <f t="shared" si="213"/>
        <v>0</v>
      </c>
      <c r="K205" s="46">
        <f t="shared" si="213"/>
        <v>3902926</v>
      </c>
      <c r="L205" s="46">
        <f t="shared" si="213"/>
        <v>115471</v>
      </c>
      <c r="M205" s="46">
        <f t="shared" si="213"/>
        <v>0</v>
      </c>
      <c r="N205" s="47">
        <f t="shared" si="213"/>
        <v>18.07</v>
      </c>
      <c r="O205" s="46">
        <f t="shared" si="213"/>
        <v>0</v>
      </c>
      <c r="P205" s="46">
        <f t="shared" si="213"/>
        <v>0</v>
      </c>
      <c r="Q205" s="46">
        <f t="shared" si="213"/>
        <v>0</v>
      </c>
      <c r="R205" s="46">
        <f t="shared" si="213"/>
        <v>0</v>
      </c>
      <c r="S205" s="46">
        <f t="shared" si="213"/>
        <v>0</v>
      </c>
      <c r="T205" s="46">
        <f t="shared" si="213"/>
        <v>0</v>
      </c>
      <c r="U205" s="46">
        <f t="shared" si="213"/>
        <v>0</v>
      </c>
      <c r="V205" s="46">
        <f t="shared" si="213"/>
        <v>0</v>
      </c>
      <c r="W205" s="46">
        <f t="shared" si="213"/>
        <v>0</v>
      </c>
      <c r="X205" s="46">
        <f t="shared" si="213"/>
        <v>0</v>
      </c>
      <c r="Y205" s="46">
        <f t="shared" si="213"/>
        <v>0</v>
      </c>
      <c r="Z205" s="46">
        <f t="shared" si="213"/>
        <v>0</v>
      </c>
      <c r="AA205" s="46">
        <f t="shared" si="213"/>
        <v>0</v>
      </c>
      <c r="AB205" s="46">
        <f t="shared" si="213"/>
        <v>0</v>
      </c>
      <c r="AC205" s="46">
        <f t="shared" si="213"/>
        <v>0</v>
      </c>
      <c r="AD205" s="46">
        <f t="shared" si="213"/>
        <v>0</v>
      </c>
      <c r="AE205" s="51">
        <f t="shared" si="213"/>
        <v>0</v>
      </c>
      <c r="AF205" s="51">
        <f t="shared" si="213"/>
        <v>0</v>
      </c>
      <c r="AG205" s="51">
        <f t="shared" si="213"/>
        <v>0</v>
      </c>
      <c r="AH205" s="51">
        <f t="shared" si="213"/>
        <v>0</v>
      </c>
      <c r="AI205" s="51">
        <f t="shared" si="213"/>
        <v>0</v>
      </c>
      <c r="AJ205" s="51">
        <f t="shared" si="213"/>
        <v>0</v>
      </c>
      <c r="AK205" s="51">
        <f t="shared" si="213"/>
        <v>0</v>
      </c>
      <c r="AL205" s="46">
        <f t="shared" si="213"/>
        <v>15565514</v>
      </c>
      <c r="AM205" s="46">
        <f t="shared" si="213"/>
        <v>11547117</v>
      </c>
      <c r="AN205" s="46">
        <f t="shared" si="213"/>
        <v>0</v>
      </c>
      <c r="AO205" s="46">
        <f t="shared" si="213"/>
        <v>3902926</v>
      </c>
      <c r="AP205" s="46">
        <f t="shared" si="213"/>
        <v>115471</v>
      </c>
      <c r="AQ205" s="46">
        <f t="shared" si="213"/>
        <v>0</v>
      </c>
      <c r="AR205" s="51">
        <f t="shared" si="213"/>
        <v>18.07</v>
      </c>
    </row>
    <row r="206" spans="1:44" x14ac:dyDescent="0.25">
      <c r="A206" s="32">
        <v>1473</v>
      </c>
      <c r="B206" s="32">
        <v>600023141</v>
      </c>
      <c r="C206" s="32">
        <f>_xlfn.XLOOKUP(B206,[1]List4!$B$4:$B$60,[1]List4!$C$4:$C$60)</f>
        <v>63778181</v>
      </c>
      <c r="D206" s="33" t="s">
        <v>68</v>
      </c>
      <c r="E206" s="37">
        <v>3133</v>
      </c>
      <c r="F206" s="37" t="s">
        <v>63</v>
      </c>
      <c r="G206" s="37" t="s">
        <v>64</v>
      </c>
      <c r="H206" s="35">
        <f t="shared" ref="H206:H207" si="214">I206+J206+K206+L206+M206</f>
        <v>0</v>
      </c>
      <c r="I206" s="35">
        <v>0</v>
      </c>
      <c r="J206" s="33">
        <v>0</v>
      </c>
      <c r="K206" s="35">
        <v>0</v>
      </c>
      <c r="L206" s="35">
        <v>0</v>
      </c>
      <c r="M206" s="35">
        <v>0</v>
      </c>
      <c r="N206" s="43">
        <v>0</v>
      </c>
      <c r="O206" s="35">
        <f t="shared" ref="O206:O207" si="215">X206*-1</f>
        <v>0</v>
      </c>
      <c r="P206" s="35"/>
      <c r="Q206" s="35"/>
      <c r="R206" s="35"/>
      <c r="S206" s="35"/>
      <c r="T206" s="35"/>
      <c r="U206" s="35"/>
      <c r="V206" s="35">
        <f>O206+P206+Q206+R206+S206+T206+U206</f>
        <v>0</v>
      </c>
      <c r="W206" s="35">
        <f>OON!J206</f>
        <v>0</v>
      </c>
      <c r="X206" s="35">
        <f>OON!P206</f>
        <v>0</v>
      </c>
      <c r="Y206" s="35">
        <f>OON!N206</f>
        <v>0</v>
      </c>
      <c r="Z206" s="35">
        <f>W206+X206+Y206</f>
        <v>0</v>
      </c>
      <c r="AA206" s="35">
        <f>V206+Z206</f>
        <v>0</v>
      </c>
      <c r="AB206" s="35">
        <f>ROUND((V206+W206+X206)*33.8%,0)</f>
        <v>0</v>
      </c>
      <c r="AC206" s="35">
        <f>ROUND(V206*1%,0)</f>
        <v>0</v>
      </c>
      <c r="AD206" s="35"/>
      <c r="AE206" s="38">
        <f>OON!S206</f>
        <v>0</v>
      </c>
      <c r="AF206" s="38"/>
      <c r="AG206" s="38"/>
      <c r="AH206" s="38"/>
      <c r="AI206" s="38"/>
      <c r="AJ206" s="38"/>
      <c r="AK206" s="38">
        <f>AE206+AF206+AG206+AH206+AI206+AJ206</f>
        <v>0</v>
      </c>
      <c r="AL206" s="35">
        <f>AM206+AN206+AO206+AP206+AQ206</f>
        <v>0</v>
      </c>
      <c r="AM206" s="35">
        <f>I206+V206</f>
        <v>0</v>
      </c>
      <c r="AN206" s="35">
        <f>J206+Z206</f>
        <v>0</v>
      </c>
      <c r="AO206" s="35">
        <f t="shared" ref="AO206:AQ207" si="216">K206+AB206</f>
        <v>0</v>
      </c>
      <c r="AP206" s="35">
        <f t="shared" si="216"/>
        <v>0</v>
      </c>
      <c r="AQ206" s="35">
        <f t="shared" si="216"/>
        <v>0</v>
      </c>
      <c r="AR206" s="38">
        <f>N206+AK206</f>
        <v>0</v>
      </c>
    </row>
    <row r="207" spans="1:44" x14ac:dyDescent="0.25">
      <c r="A207" s="32">
        <v>1473</v>
      </c>
      <c r="B207" s="32">
        <v>600023141</v>
      </c>
      <c r="C207" s="34">
        <v>63778181</v>
      </c>
      <c r="D207" s="33" t="s">
        <v>68</v>
      </c>
      <c r="E207" s="37">
        <v>3133</v>
      </c>
      <c r="F207" s="37" t="s">
        <v>77</v>
      </c>
      <c r="G207" s="37" t="s">
        <v>64</v>
      </c>
      <c r="H207" s="35">
        <f t="shared" si="214"/>
        <v>16503614</v>
      </c>
      <c r="I207" s="35">
        <v>12243037</v>
      </c>
      <c r="J207" s="35">
        <v>0</v>
      </c>
      <c r="K207" s="35">
        <v>4138147</v>
      </c>
      <c r="L207" s="35">
        <v>122430</v>
      </c>
      <c r="M207" s="35">
        <v>0</v>
      </c>
      <c r="N207" s="43">
        <v>19.16</v>
      </c>
      <c r="O207" s="35">
        <f t="shared" si="215"/>
        <v>-98000</v>
      </c>
      <c r="P207" s="35"/>
      <c r="Q207" s="35"/>
      <c r="R207" s="35"/>
      <c r="S207" s="35"/>
      <c r="T207" s="35"/>
      <c r="U207" s="35"/>
      <c r="V207" s="35">
        <f>O207+P207+Q207+R207+S207+T207+U207</f>
        <v>-98000</v>
      </c>
      <c r="W207" s="35">
        <f>OON!J207</f>
        <v>0</v>
      </c>
      <c r="X207" s="35">
        <f>OON!P207</f>
        <v>98000</v>
      </c>
      <c r="Y207" s="35">
        <f>OON!N207</f>
        <v>0</v>
      </c>
      <c r="Z207" s="35">
        <f>W207+X207+Y207</f>
        <v>98000</v>
      </c>
      <c r="AA207" s="35">
        <f>V207+Z207</f>
        <v>0</v>
      </c>
      <c r="AB207" s="35">
        <f>ROUND((V207+W207+X207)*33.8%,0)</f>
        <v>0</v>
      </c>
      <c r="AC207" s="35">
        <f>ROUND(V207*1%,0)</f>
        <v>-980</v>
      </c>
      <c r="AD207" s="35"/>
      <c r="AE207" s="38">
        <f>OON!S207</f>
        <v>-0.15</v>
      </c>
      <c r="AF207" s="38"/>
      <c r="AG207" s="38"/>
      <c r="AH207" s="38"/>
      <c r="AI207" s="38"/>
      <c r="AJ207" s="38"/>
      <c r="AK207" s="38">
        <f>AE207+AF207+AG207+AH207+AI207+AJ207</f>
        <v>-0.15</v>
      </c>
      <c r="AL207" s="35">
        <f>AM207+AN207+AO207+AP207+AQ207</f>
        <v>16502634</v>
      </c>
      <c r="AM207" s="35">
        <f>I207+V207</f>
        <v>12145037</v>
      </c>
      <c r="AN207" s="35">
        <f>J207+Z207</f>
        <v>98000</v>
      </c>
      <c r="AO207" s="35">
        <f t="shared" si="216"/>
        <v>4138147</v>
      </c>
      <c r="AP207" s="35">
        <f t="shared" si="216"/>
        <v>121450</v>
      </c>
      <c r="AQ207" s="35">
        <f t="shared" si="216"/>
        <v>0</v>
      </c>
      <c r="AR207" s="38">
        <f>N207+AK207</f>
        <v>19.010000000000002</v>
      </c>
    </row>
    <row r="208" spans="1:44" x14ac:dyDescent="0.25">
      <c r="A208" s="45"/>
      <c r="B208" s="45"/>
      <c r="C208" s="49"/>
      <c r="D208" s="39" t="s">
        <v>194</v>
      </c>
      <c r="E208" s="48"/>
      <c r="F208" s="48"/>
      <c r="G208" s="48"/>
      <c r="H208" s="46">
        <f t="shared" ref="H208:AR208" si="217">SUM(H206:H207)</f>
        <v>16503614</v>
      </c>
      <c r="I208" s="46">
        <f t="shared" si="217"/>
        <v>12243037</v>
      </c>
      <c r="J208" s="39">
        <f t="shared" si="217"/>
        <v>0</v>
      </c>
      <c r="K208" s="46">
        <f t="shared" si="217"/>
        <v>4138147</v>
      </c>
      <c r="L208" s="46">
        <f t="shared" si="217"/>
        <v>122430</v>
      </c>
      <c r="M208" s="46">
        <f t="shared" si="217"/>
        <v>0</v>
      </c>
      <c r="N208" s="47">
        <f t="shared" si="217"/>
        <v>19.16</v>
      </c>
      <c r="O208" s="46">
        <f t="shared" si="217"/>
        <v>-98000</v>
      </c>
      <c r="P208" s="46">
        <f t="shared" si="217"/>
        <v>0</v>
      </c>
      <c r="Q208" s="46">
        <f t="shared" si="217"/>
        <v>0</v>
      </c>
      <c r="R208" s="46">
        <f t="shared" si="217"/>
        <v>0</v>
      </c>
      <c r="S208" s="46">
        <f t="shared" si="217"/>
        <v>0</v>
      </c>
      <c r="T208" s="46">
        <f t="shared" si="217"/>
        <v>0</v>
      </c>
      <c r="U208" s="46">
        <f t="shared" si="217"/>
        <v>0</v>
      </c>
      <c r="V208" s="46">
        <f t="shared" si="217"/>
        <v>-98000</v>
      </c>
      <c r="W208" s="46">
        <f t="shared" si="217"/>
        <v>0</v>
      </c>
      <c r="X208" s="46">
        <f t="shared" si="217"/>
        <v>98000</v>
      </c>
      <c r="Y208" s="46">
        <f t="shared" si="217"/>
        <v>0</v>
      </c>
      <c r="Z208" s="46">
        <f t="shared" si="217"/>
        <v>98000</v>
      </c>
      <c r="AA208" s="46">
        <f t="shared" si="217"/>
        <v>0</v>
      </c>
      <c r="AB208" s="46">
        <f t="shared" si="217"/>
        <v>0</v>
      </c>
      <c r="AC208" s="46">
        <f t="shared" si="217"/>
        <v>-980</v>
      </c>
      <c r="AD208" s="46">
        <f t="shared" si="217"/>
        <v>0</v>
      </c>
      <c r="AE208" s="51">
        <f t="shared" si="217"/>
        <v>-0.15</v>
      </c>
      <c r="AF208" s="51">
        <f t="shared" si="217"/>
        <v>0</v>
      </c>
      <c r="AG208" s="51">
        <f t="shared" si="217"/>
        <v>0</v>
      </c>
      <c r="AH208" s="51">
        <f t="shared" si="217"/>
        <v>0</v>
      </c>
      <c r="AI208" s="51">
        <f t="shared" si="217"/>
        <v>0</v>
      </c>
      <c r="AJ208" s="51">
        <f t="shared" si="217"/>
        <v>0</v>
      </c>
      <c r="AK208" s="51">
        <f t="shared" si="217"/>
        <v>-0.15</v>
      </c>
      <c r="AL208" s="46">
        <f t="shared" si="217"/>
        <v>16502634</v>
      </c>
      <c r="AM208" s="46">
        <f t="shared" si="217"/>
        <v>12145037</v>
      </c>
      <c r="AN208" s="46">
        <f t="shared" si="217"/>
        <v>98000</v>
      </c>
      <c r="AO208" s="46">
        <f t="shared" si="217"/>
        <v>4138147</v>
      </c>
      <c r="AP208" s="46">
        <f t="shared" si="217"/>
        <v>121450</v>
      </c>
      <c r="AQ208" s="46">
        <f t="shared" si="217"/>
        <v>0</v>
      </c>
      <c r="AR208" s="51">
        <f t="shared" si="217"/>
        <v>19.010000000000002</v>
      </c>
    </row>
    <row r="209" spans="1:44" x14ac:dyDescent="0.25">
      <c r="A209" s="32">
        <v>1474</v>
      </c>
      <c r="B209" s="32">
        <v>600029107</v>
      </c>
      <c r="C209" s="32">
        <f>_xlfn.XLOOKUP(B209,[1]List4!$B$4:$B$60,[1]List4!$C$4:$C$60)</f>
        <v>60252774</v>
      </c>
      <c r="D209" s="33" t="s">
        <v>69</v>
      </c>
      <c r="E209" s="37">
        <v>3133</v>
      </c>
      <c r="F209" s="37" t="s">
        <v>63</v>
      </c>
      <c r="G209" s="37" t="s">
        <v>64</v>
      </c>
      <c r="H209" s="35">
        <f t="shared" ref="H209:H210" si="218">I209+J209+K209+L209+M209</f>
        <v>0</v>
      </c>
      <c r="I209" s="35">
        <v>0</v>
      </c>
      <c r="J209" s="33">
        <v>0</v>
      </c>
      <c r="K209" s="35">
        <v>0</v>
      </c>
      <c r="L209" s="35">
        <v>0</v>
      </c>
      <c r="M209" s="35">
        <v>0</v>
      </c>
      <c r="N209" s="43">
        <v>0</v>
      </c>
      <c r="O209" s="35">
        <f t="shared" ref="O209:O210" si="219">X209*-1</f>
        <v>0</v>
      </c>
      <c r="P209" s="35"/>
      <c r="Q209" s="35"/>
      <c r="R209" s="35"/>
      <c r="S209" s="35"/>
      <c r="T209" s="35"/>
      <c r="U209" s="35"/>
      <c r="V209" s="35">
        <f>O209+P209+Q209+R209+S209+T209+U209</f>
        <v>0</v>
      </c>
      <c r="W209" s="35">
        <f>OON!J209</f>
        <v>0</v>
      </c>
      <c r="X209" s="35">
        <f>OON!P209</f>
        <v>0</v>
      </c>
      <c r="Y209" s="35">
        <f>OON!N209</f>
        <v>0</v>
      </c>
      <c r="Z209" s="35">
        <f>W209+X209+Y209</f>
        <v>0</v>
      </c>
      <c r="AA209" s="35">
        <f>V209+Z209</f>
        <v>0</v>
      </c>
      <c r="AB209" s="35">
        <f>ROUND((V209+W209+X209)*33.8%,0)</f>
        <v>0</v>
      </c>
      <c r="AC209" s="35">
        <f>ROUND(V209*1%,0)</f>
        <v>0</v>
      </c>
      <c r="AD209" s="35"/>
      <c r="AE209" s="38">
        <f>OON!S209</f>
        <v>0</v>
      </c>
      <c r="AF209" s="38"/>
      <c r="AG209" s="38"/>
      <c r="AH209" s="38"/>
      <c r="AI209" s="38"/>
      <c r="AJ209" s="38"/>
      <c r="AK209" s="38">
        <f>AE209+AF209+AG209+AH209+AI209+AJ209</f>
        <v>0</v>
      </c>
      <c r="AL209" s="35">
        <f>AM209+AN209+AO209+AP209+AQ209</f>
        <v>0</v>
      </c>
      <c r="AM209" s="35">
        <f>I209+V209</f>
        <v>0</v>
      </c>
      <c r="AN209" s="35">
        <f>J209+Z209</f>
        <v>0</v>
      </c>
      <c r="AO209" s="35">
        <f t="shared" ref="AO209:AQ210" si="220">K209+AB209</f>
        <v>0</v>
      </c>
      <c r="AP209" s="35">
        <f t="shared" si="220"/>
        <v>0</v>
      </c>
      <c r="AQ209" s="35">
        <f t="shared" si="220"/>
        <v>0</v>
      </c>
      <c r="AR209" s="38">
        <f>N209+AK209</f>
        <v>0</v>
      </c>
    </row>
    <row r="210" spans="1:44" x14ac:dyDescent="0.25">
      <c r="A210" s="32">
        <v>1474</v>
      </c>
      <c r="B210" s="32">
        <v>600029107</v>
      </c>
      <c r="C210" s="34">
        <v>60252774</v>
      </c>
      <c r="D210" s="33" t="s">
        <v>69</v>
      </c>
      <c r="E210" s="32">
        <v>3133</v>
      </c>
      <c r="F210" s="32" t="s">
        <v>77</v>
      </c>
      <c r="G210" s="34" t="s">
        <v>64</v>
      </c>
      <c r="H210" s="35">
        <f t="shared" si="218"/>
        <v>7991224</v>
      </c>
      <c r="I210" s="35">
        <v>5928208</v>
      </c>
      <c r="J210" s="35">
        <v>0</v>
      </c>
      <c r="K210" s="35">
        <v>2003734</v>
      </c>
      <c r="L210" s="35">
        <v>59282</v>
      </c>
      <c r="M210" s="35">
        <v>0</v>
      </c>
      <c r="N210" s="43">
        <v>9.2799999999999994</v>
      </c>
      <c r="O210" s="35">
        <f t="shared" si="219"/>
        <v>-63000</v>
      </c>
      <c r="P210" s="35"/>
      <c r="Q210" s="35"/>
      <c r="R210" s="35"/>
      <c r="S210" s="35"/>
      <c r="T210" s="35"/>
      <c r="U210" s="35"/>
      <c r="V210" s="35">
        <f>O210+P210+Q210+R210+S210+T210+U210</f>
        <v>-63000</v>
      </c>
      <c r="W210" s="35">
        <f>OON!J210</f>
        <v>0</v>
      </c>
      <c r="X210" s="35">
        <f>OON!P210</f>
        <v>63000</v>
      </c>
      <c r="Y210" s="35">
        <f>OON!N210</f>
        <v>0</v>
      </c>
      <c r="Z210" s="35">
        <f>W210+X210+Y210</f>
        <v>63000</v>
      </c>
      <c r="AA210" s="35">
        <f>V210+Z210</f>
        <v>0</v>
      </c>
      <c r="AB210" s="35">
        <f>ROUND((V210+W210+X210)*33.8%,0)</f>
        <v>0</v>
      </c>
      <c r="AC210" s="35">
        <f>ROUND(V210*1%,0)</f>
        <v>-630</v>
      </c>
      <c r="AD210" s="35"/>
      <c r="AE210" s="38">
        <f>OON!S210</f>
        <v>-0.1</v>
      </c>
      <c r="AF210" s="38"/>
      <c r="AG210" s="38"/>
      <c r="AH210" s="38"/>
      <c r="AI210" s="38"/>
      <c r="AJ210" s="38"/>
      <c r="AK210" s="38">
        <f>AE210+AF210+AG210+AH210+AI210+AJ210</f>
        <v>-0.1</v>
      </c>
      <c r="AL210" s="35">
        <f>AM210+AN210+AO210+AP210+AQ210</f>
        <v>7990594</v>
      </c>
      <c r="AM210" s="35">
        <f>I210+V210</f>
        <v>5865208</v>
      </c>
      <c r="AN210" s="35">
        <f>J210+Z210</f>
        <v>63000</v>
      </c>
      <c r="AO210" s="35">
        <f t="shared" si="220"/>
        <v>2003734</v>
      </c>
      <c r="AP210" s="35">
        <f t="shared" si="220"/>
        <v>58652</v>
      </c>
      <c r="AQ210" s="35">
        <f t="shared" si="220"/>
        <v>0</v>
      </c>
      <c r="AR210" s="38">
        <f>N210+AK210</f>
        <v>9.18</v>
      </c>
    </row>
    <row r="211" spans="1:44" x14ac:dyDescent="0.25">
      <c r="A211" s="45"/>
      <c r="B211" s="45"/>
      <c r="C211" s="49"/>
      <c r="D211" s="39" t="s">
        <v>195</v>
      </c>
      <c r="E211" s="45"/>
      <c r="F211" s="45"/>
      <c r="G211" s="49"/>
      <c r="H211" s="46">
        <f t="shared" ref="H211:AR211" si="221">SUM(H209:H210)</f>
        <v>7991224</v>
      </c>
      <c r="I211" s="46">
        <f t="shared" si="221"/>
        <v>5928208</v>
      </c>
      <c r="J211" s="39">
        <f t="shared" si="221"/>
        <v>0</v>
      </c>
      <c r="K211" s="46">
        <f t="shared" si="221"/>
        <v>2003734</v>
      </c>
      <c r="L211" s="46">
        <f t="shared" si="221"/>
        <v>59282</v>
      </c>
      <c r="M211" s="46">
        <f t="shared" si="221"/>
        <v>0</v>
      </c>
      <c r="N211" s="47">
        <f t="shared" si="221"/>
        <v>9.2799999999999994</v>
      </c>
      <c r="O211" s="46">
        <f t="shared" si="221"/>
        <v>-63000</v>
      </c>
      <c r="P211" s="46">
        <f t="shared" si="221"/>
        <v>0</v>
      </c>
      <c r="Q211" s="46">
        <f t="shared" si="221"/>
        <v>0</v>
      </c>
      <c r="R211" s="46">
        <f t="shared" si="221"/>
        <v>0</v>
      </c>
      <c r="S211" s="46">
        <f t="shared" si="221"/>
        <v>0</v>
      </c>
      <c r="T211" s="46">
        <f t="shared" si="221"/>
        <v>0</v>
      </c>
      <c r="U211" s="46">
        <f t="shared" si="221"/>
        <v>0</v>
      </c>
      <c r="V211" s="46">
        <f t="shared" si="221"/>
        <v>-63000</v>
      </c>
      <c r="W211" s="46">
        <f t="shared" si="221"/>
        <v>0</v>
      </c>
      <c r="X211" s="46">
        <f t="shared" si="221"/>
        <v>63000</v>
      </c>
      <c r="Y211" s="46">
        <f t="shared" si="221"/>
        <v>0</v>
      </c>
      <c r="Z211" s="46">
        <f t="shared" si="221"/>
        <v>63000</v>
      </c>
      <c r="AA211" s="46">
        <f t="shared" si="221"/>
        <v>0</v>
      </c>
      <c r="AB211" s="46">
        <f t="shared" si="221"/>
        <v>0</v>
      </c>
      <c r="AC211" s="46">
        <f t="shared" si="221"/>
        <v>-630</v>
      </c>
      <c r="AD211" s="46">
        <f t="shared" si="221"/>
        <v>0</v>
      </c>
      <c r="AE211" s="51">
        <f t="shared" si="221"/>
        <v>-0.1</v>
      </c>
      <c r="AF211" s="51">
        <f t="shared" si="221"/>
        <v>0</v>
      </c>
      <c r="AG211" s="51">
        <f t="shared" si="221"/>
        <v>0</v>
      </c>
      <c r="AH211" s="51">
        <f t="shared" si="221"/>
        <v>0</v>
      </c>
      <c r="AI211" s="51">
        <f t="shared" si="221"/>
        <v>0</v>
      </c>
      <c r="AJ211" s="51">
        <f t="shared" si="221"/>
        <v>0</v>
      </c>
      <c r="AK211" s="51">
        <f t="shared" si="221"/>
        <v>-0.1</v>
      </c>
      <c r="AL211" s="46">
        <f t="shared" si="221"/>
        <v>7990594</v>
      </c>
      <c r="AM211" s="46">
        <f t="shared" si="221"/>
        <v>5865208</v>
      </c>
      <c r="AN211" s="46">
        <f t="shared" si="221"/>
        <v>63000</v>
      </c>
      <c r="AO211" s="46">
        <f t="shared" si="221"/>
        <v>2003734</v>
      </c>
      <c r="AP211" s="46">
        <f t="shared" si="221"/>
        <v>58652</v>
      </c>
      <c r="AQ211" s="46">
        <f t="shared" si="221"/>
        <v>0</v>
      </c>
      <c r="AR211" s="51">
        <f t="shared" si="221"/>
        <v>9.18</v>
      </c>
    </row>
    <row r="212" spans="1:44" x14ac:dyDescent="0.25">
      <c r="A212" s="32">
        <v>1475</v>
      </c>
      <c r="B212" s="32">
        <v>600029166</v>
      </c>
      <c r="C212" s="32">
        <f>_xlfn.XLOOKUP(B212,[1]List4!$B$4:$B$60,[1]List4!$C$4:$C$60)</f>
        <v>46748105</v>
      </c>
      <c r="D212" s="33" t="s">
        <v>70</v>
      </c>
      <c r="E212" s="37">
        <v>3133</v>
      </c>
      <c r="F212" s="37" t="s">
        <v>63</v>
      </c>
      <c r="G212" s="37" t="s">
        <v>64</v>
      </c>
      <c r="H212" s="35">
        <f t="shared" ref="H212:H213" si="222">I212+J212+K212+L212+M212</f>
        <v>0</v>
      </c>
      <c r="I212" s="35">
        <v>0</v>
      </c>
      <c r="J212" s="33">
        <v>0</v>
      </c>
      <c r="K212" s="35">
        <v>0</v>
      </c>
      <c r="L212" s="35">
        <v>0</v>
      </c>
      <c r="M212" s="35">
        <v>0</v>
      </c>
      <c r="N212" s="43">
        <v>0</v>
      </c>
      <c r="O212" s="35">
        <f t="shared" ref="O212:O213" si="223">X212*-1</f>
        <v>0</v>
      </c>
      <c r="P212" s="35"/>
      <c r="Q212" s="35"/>
      <c r="R212" s="35"/>
      <c r="S212" s="35"/>
      <c r="T212" s="35"/>
      <c r="U212" s="35"/>
      <c r="V212" s="35">
        <f>O212+P212+Q212+R212+S212+T212+U212</f>
        <v>0</v>
      </c>
      <c r="W212" s="35">
        <f>OON!J212</f>
        <v>0</v>
      </c>
      <c r="X212" s="35">
        <f>OON!P212</f>
        <v>0</v>
      </c>
      <c r="Y212" s="35">
        <f>OON!N212</f>
        <v>0</v>
      </c>
      <c r="Z212" s="35">
        <f>W212+X212+Y212</f>
        <v>0</v>
      </c>
      <c r="AA212" s="35">
        <f>V212+Z212</f>
        <v>0</v>
      </c>
      <c r="AB212" s="35">
        <f>ROUND((V212+W212+X212)*33.8%,0)</f>
        <v>0</v>
      </c>
      <c r="AC212" s="35">
        <f>ROUND(V212*1%,0)</f>
        <v>0</v>
      </c>
      <c r="AD212" s="35"/>
      <c r="AE212" s="38">
        <f>OON!S212</f>
        <v>0</v>
      </c>
      <c r="AF212" s="38"/>
      <c r="AG212" s="38"/>
      <c r="AH212" s="38"/>
      <c r="AI212" s="38"/>
      <c r="AJ212" s="38"/>
      <c r="AK212" s="38">
        <f>AE212+AF212+AG212+AH212+AI212+AJ212</f>
        <v>0</v>
      </c>
      <c r="AL212" s="35">
        <f>AM212+AN212+AO212+AP212+AQ212</f>
        <v>0</v>
      </c>
      <c r="AM212" s="35">
        <f>I212+V212</f>
        <v>0</v>
      </c>
      <c r="AN212" s="35">
        <f>J212+Z212</f>
        <v>0</v>
      </c>
      <c r="AO212" s="35">
        <f t="shared" ref="AO212:AQ213" si="224">K212+AB212</f>
        <v>0</v>
      </c>
      <c r="AP212" s="35">
        <f t="shared" si="224"/>
        <v>0</v>
      </c>
      <c r="AQ212" s="35">
        <f t="shared" si="224"/>
        <v>0</v>
      </c>
      <c r="AR212" s="38">
        <f>N212+AK212</f>
        <v>0</v>
      </c>
    </row>
    <row r="213" spans="1:44" x14ac:dyDescent="0.25">
      <c r="A213" s="32">
        <v>1475</v>
      </c>
      <c r="B213" s="32">
        <v>600029166</v>
      </c>
      <c r="C213" s="34">
        <v>46748105</v>
      </c>
      <c r="D213" s="33" t="s">
        <v>70</v>
      </c>
      <c r="E213" s="32">
        <v>3133</v>
      </c>
      <c r="F213" s="32" t="s">
        <v>77</v>
      </c>
      <c r="G213" s="34" t="s">
        <v>64</v>
      </c>
      <c r="H213" s="35">
        <f t="shared" si="222"/>
        <v>15565514</v>
      </c>
      <c r="I213" s="35">
        <v>11547117</v>
      </c>
      <c r="J213" s="35">
        <v>0</v>
      </c>
      <c r="K213" s="35">
        <v>3902926</v>
      </c>
      <c r="L213" s="35">
        <v>115471</v>
      </c>
      <c r="M213" s="35">
        <v>0</v>
      </c>
      <c r="N213" s="43">
        <v>18.07</v>
      </c>
      <c r="O213" s="35">
        <f t="shared" si="223"/>
        <v>-14000</v>
      </c>
      <c r="P213" s="35"/>
      <c r="Q213" s="35"/>
      <c r="R213" s="35"/>
      <c r="S213" s="35"/>
      <c r="T213" s="35"/>
      <c r="U213" s="35"/>
      <c r="V213" s="35">
        <f>O213+P213+Q213+R213+S213+T213+U213</f>
        <v>-14000</v>
      </c>
      <c r="W213" s="35">
        <f>OON!J213</f>
        <v>0</v>
      </c>
      <c r="X213" s="35">
        <f>OON!P213</f>
        <v>14000</v>
      </c>
      <c r="Y213" s="35">
        <f>OON!N213</f>
        <v>0</v>
      </c>
      <c r="Z213" s="35">
        <f>W213+X213+Y213</f>
        <v>14000</v>
      </c>
      <c r="AA213" s="35">
        <f>V213+Z213</f>
        <v>0</v>
      </c>
      <c r="AB213" s="35">
        <f>ROUND((V213+W213+X213)*33.8%,0)</f>
        <v>0</v>
      </c>
      <c r="AC213" s="35">
        <f>ROUND(V213*1%,0)</f>
        <v>-140</v>
      </c>
      <c r="AD213" s="35"/>
      <c r="AE213" s="38">
        <f>OON!S213</f>
        <v>-0.02</v>
      </c>
      <c r="AF213" s="38"/>
      <c r="AG213" s="38"/>
      <c r="AH213" s="38"/>
      <c r="AI213" s="38"/>
      <c r="AJ213" s="38"/>
      <c r="AK213" s="38">
        <f>AE213+AF213+AG213+AH213+AI213+AJ213</f>
        <v>-0.02</v>
      </c>
      <c r="AL213" s="35">
        <f>AM213+AN213+AO213+AP213+AQ213</f>
        <v>15565374</v>
      </c>
      <c r="AM213" s="35">
        <f>I213+V213</f>
        <v>11533117</v>
      </c>
      <c r="AN213" s="35">
        <f>J213+Z213</f>
        <v>14000</v>
      </c>
      <c r="AO213" s="35">
        <f t="shared" si="224"/>
        <v>3902926</v>
      </c>
      <c r="AP213" s="35">
        <f t="shared" si="224"/>
        <v>115331</v>
      </c>
      <c r="AQ213" s="35">
        <f t="shared" si="224"/>
        <v>0</v>
      </c>
      <c r="AR213" s="38">
        <f>N213+AK213</f>
        <v>18.05</v>
      </c>
    </row>
    <row r="214" spans="1:44" x14ac:dyDescent="0.25">
      <c r="A214" s="45"/>
      <c r="B214" s="45"/>
      <c r="C214" s="49"/>
      <c r="D214" s="39" t="s">
        <v>196</v>
      </c>
      <c r="E214" s="45"/>
      <c r="F214" s="45"/>
      <c r="G214" s="49"/>
      <c r="H214" s="46">
        <f t="shared" ref="H214:AR214" si="225">SUM(H212:H213)</f>
        <v>15565514</v>
      </c>
      <c r="I214" s="46">
        <f t="shared" si="225"/>
        <v>11547117</v>
      </c>
      <c r="J214" s="39">
        <f t="shared" si="225"/>
        <v>0</v>
      </c>
      <c r="K214" s="46">
        <f t="shared" si="225"/>
        <v>3902926</v>
      </c>
      <c r="L214" s="46">
        <f t="shared" si="225"/>
        <v>115471</v>
      </c>
      <c r="M214" s="46">
        <f t="shared" si="225"/>
        <v>0</v>
      </c>
      <c r="N214" s="47">
        <f t="shared" si="225"/>
        <v>18.07</v>
      </c>
      <c r="O214" s="46">
        <f t="shared" si="225"/>
        <v>-14000</v>
      </c>
      <c r="P214" s="46">
        <f t="shared" si="225"/>
        <v>0</v>
      </c>
      <c r="Q214" s="46">
        <f t="shared" si="225"/>
        <v>0</v>
      </c>
      <c r="R214" s="46">
        <f t="shared" si="225"/>
        <v>0</v>
      </c>
      <c r="S214" s="46">
        <f t="shared" si="225"/>
        <v>0</v>
      </c>
      <c r="T214" s="46">
        <f t="shared" si="225"/>
        <v>0</v>
      </c>
      <c r="U214" s="46">
        <f t="shared" si="225"/>
        <v>0</v>
      </c>
      <c r="V214" s="46">
        <f t="shared" si="225"/>
        <v>-14000</v>
      </c>
      <c r="W214" s="46">
        <f t="shared" si="225"/>
        <v>0</v>
      </c>
      <c r="X214" s="46">
        <f t="shared" si="225"/>
        <v>14000</v>
      </c>
      <c r="Y214" s="46">
        <f t="shared" si="225"/>
        <v>0</v>
      </c>
      <c r="Z214" s="46">
        <f t="shared" si="225"/>
        <v>14000</v>
      </c>
      <c r="AA214" s="46">
        <f t="shared" si="225"/>
        <v>0</v>
      </c>
      <c r="AB214" s="46">
        <f t="shared" si="225"/>
        <v>0</v>
      </c>
      <c r="AC214" s="46">
        <f t="shared" si="225"/>
        <v>-140</v>
      </c>
      <c r="AD214" s="46">
        <f t="shared" si="225"/>
        <v>0</v>
      </c>
      <c r="AE214" s="51">
        <f t="shared" si="225"/>
        <v>-0.02</v>
      </c>
      <c r="AF214" s="51">
        <f t="shared" si="225"/>
        <v>0</v>
      </c>
      <c r="AG214" s="51">
        <f t="shared" si="225"/>
        <v>0</v>
      </c>
      <c r="AH214" s="51">
        <f t="shared" si="225"/>
        <v>0</v>
      </c>
      <c r="AI214" s="51">
        <f t="shared" si="225"/>
        <v>0</v>
      </c>
      <c r="AJ214" s="51">
        <f t="shared" si="225"/>
        <v>0</v>
      </c>
      <c r="AK214" s="51">
        <f t="shared" si="225"/>
        <v>-0.02</v>
      </c>
      <c r="AL214" s="46">
        <f t="shared" si="225"/>
        <v>15565374</v>
      </c>
      <c r="AM214" s="46">
        <f t="shared" si="225"/>
        <v>11533117</v>
      </c>
      <c r="AN214" s="46">
        <f t="shared" si="225"/>
        <v>14000</v>
      </c>
      <c r="AO214" s="46">
        <f t="shared" si="225"/>
        <v>3902926</v>
      </c>
      <c r="AP214" s="46">
        <f t="shared" si="225"/>
        <v>115331</v>
      </c>
      <c r="AQ214" s="46">
        <f t="shared" si="225"/>
        <v>0</v>
      </c>
      <c r="AR214" s="51">
        <f t="shared" si="225"/>
        <v>18.05</v>
      </c>
    </row>
    <row r="215" spans="1:44" x14ac:dyDescent="0.25">
      <c r="A215" s="32">
        <v>1476</v>
      </c>
      <c r="B215" s="32">
        <v>600029808</v>
      </c>
      <c r="C215" s="32">
        <f>_xlfn.XLOOKUP(B215,[1]List4!$B$4:$B$60,[1]List4!$C$4:$C$60)</f>
        <v>855006</v>
      </c>
      <c r="D215" s="33" t="s">
        <v>71</v>
      </c>
      <c r="E215" s="37">
        <v>3133</v>
      </c>
      <c r="F215" s="37" t="s">
        <v>63</v>
      </c>
      <c r="G215" s="37" t="s">
        <v>64</v>
      </c>
      <c r="H215" s="35">
        <f t="shared" ref="H215:H216" si="226">I215+J215+K215+L215+M215</f>
        <v>0</v>
      </c>
      <c r="I215" s="35">
        <v>0</v>
      </c>
      <c r="J215" s="33">
        <v>0</v>
      </c>
      <c r="K215" s="35">
        <v>0</v>
      </c>
      <c r="L215" s="35">
        <v>0</v>
      </c>
      <c r="M215" s="35">
        <v>0</v>
      </c>
      <c r="N215" s="43">
        <v>0</v>
      </c>
      <c r="O215" s="35">
        <f t="shared" ref="O215:O216" si="227">X215*-1</f>
        <v>0</v>
      </c>
      <c r="P215" s="35"/>
      <c r="Q215" s="35"/>
      <c r="R215" s="35"/>
      <c r="S215" s="35"/>
      <c r="T215" s="35"/>
      <c r="U215" s="35"/>
      <c r="V215" s="35">
        <f>O215+P215+Q215+R215+S215+T215+U215</f>
        <v>0</v>
      </c>
      <c r="W215" s="35">
        <f>OON!J215</f>
        <v>0</v>
      </c>
      <c r="X215" s="35">
        <f>OON!P215</f>
        <v>0</v>
      </c>
      <c r="Y215" s="35">
        <f>OON!N215</f>
        <v>0</v>
      </c>
      <c r="Z215" s="35">
        <f>W215+X215+Y215</f>
        <v>0</v>
      </c>
      <c r="AA215" s="35">
        <f>V215+Z215</f>
        <v>0</v>
      </c>
      <c r="AB215" s="35">
        <f>ROUND((V215+W215+X215)*33.8%,0)</f>
        <v>0</v>
      </c>
      <c r="AC215" s="35">
        <f>ROUND(V215*1%,0)</f>
        <v>0</v>
      </c>
      <c r="AD215" s="35"/>
      <c r="AE215" s="38">
        <f>OON!S215</f>
        <v>0</v>
      </c>
      <c r="AF215" s="38"/>
      <c r="AG215" s="38"/>
      <c r="AH215" s="38"/>
      <c r="AI215" s="38"/>
      <c r="AJ215" s="38"/>
      <c r="AK215" s="38">
        <f>AE215+AF215+AG215+AH215+AI215+AJ215</f>
        <v>0</v>
      </c>
      <c r="AL215" s="35">
        <f>AM215+AN215+AO215+AP215+AQ215</f>
        <v>0</v>
      </c>
      <c r="AM215" s="35">
        <f>I215+V215</f>
        <v>0</v>
      </c>
      <c r="AN215" s="35">
        <f>J215+Z215</f>
        <v>0</v>
      </c>
      <c r="AO215" s="35">
        <f t="shared" ref="AO215:AQ216" si="228">K215+AB215</f>
        <v>0</v>
      </c>
      <c r="AP215" s="35">
        <f t="shared" si="228"/>
        <v>0</v>
      </c>
      <c r="AQ215" s="35">
        <f t="shared" si="228"/>
        <v>0</v>
      </c>
      <c r="AR215" s="38">
        <f>N215+AK215</f>
        <v>0</v>
      </c>
    </row>
    <row r="216" spans="1:44" x14ac:dyDescent="0.25">
      <c r="A216" s="32">
        <v>1476</v>
      </c>
      <c r="B216" s="32">
        <v>600029808</v>
      </c>
      <c r="C216" s="32">
        <f>_xlfn.XLOOKUP(B216,[1]List4!$B$4:$B$60,[1]List4!$C$4:$C$60)</f>
        <v>855006</v>
      </c>
      <c r="D216" s="33" t="s">
        <v>71</v>
      </c>
      <c r="E216" s="32">
        <v>3133</v>
      </c>
      <c r="F216" s="32" t="s">
        <v>77</v>
      </c>
      <c r="G216" s="32" t="s">
        <v>64</v>
      </c>
      <c r="H216" s="35">
        <f t="shared" si="226"/>
        <v>7991224</v>
      </c>
      <c r="I216" s="35">
        <v>5928208</v>
      </c>
      <c r="J216" s="35">
        <v>0</v>
      </c>
      <c r="K216" s="35">
        <v>2003734</v>
      </c>
      <c r="L216" s="35">
        <v>59282</v>
      </c>
      <c r="M216" s="35">
        <v>0</v>
      </c>
      <c r="N216" s="43">
        <v>9.2799999999999994</v>
      </c>
      <c r="O216" s="35">
        <f t="shared" si="227"/>
        <v>-147000</v>
      </c>
      <c r="P216" s="35"/>
      <c r="Q216" s="35"/>
      <c r="R216" s="35"/>
      <c r="S216" s="35"/>
      <c r="T216" s="35"/>
      <c r="U216" s="35"/>
      <c r="V216" s="35">
        <f>O216+P216+Q216+R216+S216+T216+U216</f>
        <v>-147000</v>
      </c>
      <c r="W216" s="35">
        <f>OON!J216</f>
        <v>0</v>
      </c>
      <c r="X216" s="35">
        <f>OON!P216</f>
        <v>147000</v>
      </c>
      <c r="Y216" s="35">
        <f>OON!N216</f>
        <v>0</v>
      </c>
      <c r="Z216" s="35">
        <f>W216+X216+Y216</f>
        <v>147000</v>
      </c>
      <c r="AA216" s="35">
        <f>V216+Z216</f>
        <v>0</v>
      </c>
      <c r="AB216" s="35">
        <f>ROUND((V216+W216+X216)*33.8%,0)</f>
        <v>0</v>
      </c>
      <c r="AC216" s="35">
        <f>ROUND(V216*1%,0)</f>
        <v>-1470</v>
      </c>
      <c r="AD216" s="35"/>
      <c r="AE216" s="38">
        <f>OON!S216</f>
        <v>-0.23</v>
      </c>
      <c r="AF216" s="38"/>
      <c r="AG216" s="38"/>
      <c r="AH216" s="38"/>
      <c r="AI216" s="38"/>
      <c r="AJ216" s="38"/>
      <c r="AK216" s="38">
        <f>AE216+AF216+AG216+AH216+AI216+AJ216</f>
        <v>-0.23</v>
      </c>
      <c r="AL216" s="35">
        <f>AM216+AN216+AO216+AP216+AQ216</f>
        <v>7989754</v>
      </c>
      <c r="AM216" s="35">
        <f>I216+V216</f>
        <v>5781208</v>
      </c>
      <c r="AN216" s="35">
        <f>J216+Z216</f>
        <v>147000</v>
      </c>
      <c r="AO216" s="35">
        <f t="shared" si="228"/>
        <v>2003734</v>
      </c>
      <c r="AP216" s="35">
        <f t="shared" si="228"/>
        <v>57812</v>
      </c>
      <c r="AQ216" s="35">
        <f t="shared" si="228"/>
        <v>0</v>
      </c>
      <c r="AR216" s="38">
        <f>N216+AK216</f>
        <v>9.0499999999999989</v>
      </c>
    </row>
    <row r="217" spans="1:44" x14ac:dyDescent="0.25">
      <c r="A217" s="45"/>
      <c r="B217" s="45"/>
      <c r="C217" s="45"/>
      <c r="D217" s="39" t="s">
        <v>197</v>
      </c>
      <c r="E217" s="45"/>
      <c r="F217" s="45"/>
      <c r="G217" s="45"/>
      <c r="H217" s="46">
        <f t="shared" ref="H217:AR217" si="229">SUM(H215:H216)</f>
        <v>7991224</v>
      </c>
      <c r="I217" s="46">
        <f t="shared" si="229"/>
        <v>5928208</v>
      </c>
      <c r="J217" s="39">
        <f t="shared" si="229"/>
        <v>0</v>
      </c>
      <c r="K217" s="46">
        <f t="shared" si="229"/>
        <v>2003734</v>
      </c>
      <c r="L217" s="46">
        <f t="shared" si="229"/>
        <v>59282</v>
      </c>
      <c r="M217" s="46">
        <f t="shared" si="229"/>
        <v>0</v>
      </c>
      <c r="N217" s="47">
        <f t="shared" si="229"/>
        <v>9.2799999999999994</v>
      </c>
      <c r="O217" s="46">
        <f t="shared" si="229"/>
        <v>-147000</v>
      </c>
      <c r="P217" s="46">
        <f t="shared" si="229"/>
        <v>0</v>
      </c>
      <c r="Q217" s="46">
        <f t="shared" si="229"/>
        <v>0</v>
      </c>
      <c r="R217" s="46">
        <f t="shared" si="229"/>
        <v>0</v>
      </c>
      <c r="S217" s="46">
        <f t="shared" si="229"/>
        <v>0</v>
      </c>
      <c r="T217" s="46">
        <f t="shared" si="229"/>
        <v>0</v>
      </c>
      <c r="U217" s="46">
        <f t="shared" si="229"/>
        <v>0</v>
      </c>
      <c r="V217" s="46">
        <f t="shared" si="229"/>
        <v>-147000</v>
      </c>
      <c r="W217" s="46">
        <f t="shared" si="229"/>
        <v>0</v>
      </c>
      <c r="X217" s="46">
        <f t="shared" si="229"/>
        <v>147000</v>
      </c>
      <c r="Y217" s="46">
        <f t="shared" si="229"/>
        <v>0</v>
      </c>
      <c r="Z217" s="46">
        <f t="shared" si="229"/>
        <v>147000</v>
      </c>
      <c r="AA217" s="46">
        <f t="shared" si="229"/>
        <v>0</v>
      </c>
      <c r="AB217" s="46">
        <f t="shared" si="229"/>
        <v>0</v>
      </c>
      <c r="AC217" s="46">
        <f t="shared" si="229"/>
        <v>-1470</v>
      </c>
      <c r="AD217" s="46">
        <f t="shared" si="229"/>
        <v>0</v>
      </c>
      <c r="AE217" s="51">
        <f t="shared" si="229"/>
        <v>-0.23</v>
      </c>
      <c r="AF217" s="51">
        <f t="shared" si="229"/>
        <v>0</v>
      </c>
      <c r="AG217" s="51">
        <f t="shared" si="229"/>
        <v>0</v>
      </c>
      <c r="AH217" s="51">
        <f t="shared" si="229"/>
        <v>0</v>
      </c>
      <c r="AI217" s="51">
        <f t="shared" si="229"/>
        <v>0</v>
      </c>
      <c r="AJ217" s="51">
        <f t="shared" si="229"/>
        <v>0</v>
      </c>
      <c r="AK217" s="51">
        <f t="shared" si="229"/>
        <v>-0.23</v>
      </c>
      <c r="AL217" s="46">
        <f t="shared" si="229"/>
        <v>7989754</v>
      </c>
      <c r="AM217" s="46">
        <f t="shared" si="229"/>
        <v>5781208</v>
      </c>
      <c r="AN217" s="46">
        <f t="shared" si="229"/>
        <v>147000</v>
      </c>
      <c r="AO217" s="46">
        <f t="shared" si="229"/>
        <v>2003734</v>
      </c>
      <c r="AP217" s="46">
        <f t="shared" si="229"/>
        <v>57812</v>
      </c>
      <c r="AQ217" s="46">
        <f t="shared" si="229"/>
        <v>0</v>
      </c>
      <c r="AR217" s="51">
        <f t="shared" si="229"/>
        <v>9.0499999999999989</v>
      </c>
    </row>
    <row r="218" spans="1:44" x14ac:dyDescent="0.25">
      <c r="A218" s="32">
        <v>1491</v>
      </c>
      <c r="B218" s="32">
        <v>600033392</v>
      </c>
      <c r="C218" s="32">
        <f>_xlfn.XLOOKUP(B218,[1]List4!$B$4:$B$60,[1]List4!$C$4:$C$60)</f>
        <v>70948801</v>
      </c>
      <c r="D218" s="33" t="s">
        <v>72</v>
      </c>
      <c r="E218" s="37">
        <v>3146</v>
      </c>
      <c r="F218" s="37" t="s">
        <v>63</v>
      </c>
      <c r="G218" s="37" t="s">
        <v>64</v>
      </c>
      <c r="H218" s="35">
        <f t="shared" ref="H218:H219" si="230">I218+J218+K218+L218+M218</f>
        <v>0</v>
      </c>
      <c r="I218" s="35">
        <v>0</v>
      </c>
      <c r="J218" s="33">
        <v>0</v>
      </c>
      <c r="K218" s="35">
        <v>0</v>
      </c>
      <c r="L218" s="35">
        <v>0</v>
      </c>
      <c r="M218" s="35">
        <v>0</v>
      </c>
      <c r="N218" s="43">
        <v>0</v>
      </c>
      <c r="O218" s="35">
        <f t="shared" ref="O218:O219" si="231">X218*-1</f>
        <v>0</v>
      </c>
      <c r="P218" s="35"/>
      <c r="Q218" s="35"/>
      <c r="R218" s="35"/>
      <c r="S218" s="35"/>
      <c r="T218" s="35"/>
      <c r="U218" s="35"/>
      <c r="V218" s="35">
        <f>O218+P218+Q218+R218+S218+T218+U218</f>
        <v>0</v>
      </c>
      <c r="W218" s="35">
        <f>OON!J218</f>
        <v>0</v>
      </c>
      <c r="X218" s="35">
        <f>OON!P218</f>
        <v>0</v>
      </c>
      <c r="Y218" s="35">
        <f>OON!N218</f>
        <v>0</v>
      </c>
      <c r="Z218" s="35">
        <f>W218+X218+Y218</f>
        <v>0</v>
      </c>
      <c r="AA218" s="35">
        <f>V218+Z218</f>
        <v>0</v>
      </c>
      <c r="AB218" s="35">
        <f>ROUND((V218+W218+X218)*33.8%,0)</f>
        <v>0</v>
      </c>
      <c r="AC218" s="35">
        <f>ROUND(V218*1%,0)</f>
        <v>0</v>
      </c>
      <c r="AD218" s="35"/>
      <c r="AE218" s="38">
        <f>OON!S218</f>
        <v>0</v>
      </c>
      <c r="AF218" s="38"/>
      <c r="AG218" s="38"/>
      <c r="AH218" s="38"/>
      <c r="AI218" s="38"/>
      <c r="AJ218" s="38"/>
      <c r="AK218" s="38">
        <f>AE218+AF218+AG218+AH218+AI218+AJ218</f>
        <v>0</v>
      </c>
      <c r="AL218" s="35">
        <f>AM218+AN218+AO218+AP218+AQ218</f>
        <v>0</v>
      </c>
      <c r="AM218" s="35">
        <f>I218+V218</f>
        <v>0</v>
      </c>
      <c r="AN218" s="35">
        <f>J218+Z218</f>
        <v>0</v>
      </c>
      <c r="AO218" s="35">
        <f t="shared" ref="AO218:AQ219" si="232">K218+AB218</f>
        <v>0</v>
      </c>
      <c r="AP218" s="35">
        <f t="shared" si="232"/>
        <v>0</v>
      </c>
      <c r="AQ218" s="35">
        <f t="shared" si="232"/>
        <v>0</v>
      </c>
      <c r="AR218" s="38">
        <f>N218+AK218</f>
        <v>0</v>
      </c>
    </row>
    <row r="219" spans="1:44" x14ac:dyDescent="0.25">
      <c r="A219" s="32">
        <v>1491</v>
      </c>
      <c r="B219" s="32">
        <v>600033392</v>
      </c>
      <c r="C219" s="34">
        <v>70948801</v>
      </c>
      <c r="D219" s="33" t="s">
        <v>72</v>
      </c>
      <c r="E219" s="32">
        <v>3146</v>
      </c>
      <c r="F219" s="32" t="s">
        <v>80</v>
      </c>
      <c r="G219" s="34" t="s">
        <v>64</v>
      </c>
      <c r="H219" s="35">
        <f t="shared" si="230"/>
        <v>8497405</v>
      </c>
      <c r="I219" s="35">
        <v>6303713</v>
      </c>
      <c r="J219" s="35">
        <v>0</v>
      </c>
      <c r="K219" s="35">
        <v>2130655</v>
      </c>
      <c r="L219" s="35">
        <v>63037</v>
      </c>
      <c r="M219" s="35">
        <v>0</v>
      </c>
      <c r="N219" s="43">
        <v>9.01</v>
      </c>
      <c r="O219" s="35">
        <f t="shared" si="231"/>
        <v>0</v>
      </c>
      <c r="P219" s="35"/>
      <c r="Q219" s="35"/>
      <c r="R219" s="35"/>
      <c r="S219" s="35"/>
      <c r="T219" s="35"/>
      <c r="U219" s="35"/>
      <c r="V219" s="35">
        <f>O219+P219+Q219+R219+S219+T219+U219</f>
        <v>0</v>
      </c>
      <c r="W219" s="35">
        <f>OON!J219</f>
        <v>0</v>
      </c>
      <c r="X219" s="35">
        <f>OON!P219</f>
        <v>0</v>
      </c>
      <c r="Y219" s="35">
        <f>OON!N219</f>
        <v>0</v>
      </c>
      <c r="Z219" s="35">
        <f>W219+X219+Y219</f>
        <v>0</v>
      </c>
      <c r="AA219" s="35">
        <f>V219+Z219</f>
        <v>0</v>
      </c>
      <c r="AB219" s="35">
        <f>ROUND((V219+W219+X219)*33.8%,0)</f>
        <v>0</v>
      </c>
      <c r="AC219" s="35">
        <f>ROUND(V219*1%,0)</f>
        <v>0</v>
      </c>
      <c r="AD219" s="35"/>
      <c r="AE219" s="38">
        <f>OON!S219</f>
        <v>0</v>
      </c>
      <c r="AF219" s="38"/>
      <c r="AG219" s="38"/>
      <c r="AH219" s="38"/>
      <c r="AI219" s="38"/>
      <c r="AJ219" s="38"/>
      <c r="AK219" s="38">
        <f>AE219+AF219+AG219+AH219+AI219+AJ219</f>
        <v>0</v>
      </c>
      <c r="AL219" s="35">
        <f>AM219+AN219+AO219+AP219+AQ219</f>
        <v>8497405</v>
      </c>
      <c r="AM219" s="35">
        <f>I219+V219</f>
        <v>6303713</v>
      </c>
      <c r="AN219" s="35">
        <f>J219+Z219</f>
        <v>0</v>
      </c>
      <c r="AO219" s="35">
        <f t="shared" si="232"/>
        <v>2130655</v>
      </c>
      <c r="AP219" s="35">
        <f t="shared" si="232"/>
        <v>63037</v>
      </c>
      <c r="AQ219" s="35">
        <f t="shared" si="232"/>
        <v>0</v>
      </c>
      <c r="AR219" s="38">
        <f>N219+AK219</f>
        <v>9.01</v>
      </c>
    </row>
    <row r="220" spans="1:44" x14ac:dyDescent="0.25">
      <c r="A220" s="45"/>
      <c r="B220" s="45"/>
      <c r="C220" s="49"/>
      <c r="D220" s="39" t="s">
        <v>198</v>
      </c>
      <c r="E220" s="45"/>
      <c r="F220" s="45"/>
      <c r="G220" s="49"/>
      <c r="H220" s="46">
        <f t="shared" ref="H220:AR220" si="233">SUM(H218:H219)</f>
        <v>8497405</v>
      </c>
      <c r="I220" s="46">
        <f t="shared" si="233"/>
        <v>6303713</v>
      </c>
      <c r="J220" s="39">
        <f t="shared" si="233"/>
        <v>0</v>
      </c>
      <c r="K220" s="46">
        <f t="shared" si="233"/>
        <v>2130655</v>
      </c>
      <c r="L220" s="46">
        <f t="shared" si="233"/>
        <v>63037</v>
      </c>
      <c r="M220" s="46">
        <f t="shared" si="233"/>
        <v>0</v>
      </c>
      <c r="N220" s="47">
        <f t="shared" si="233"/>
        <v>9.01</v>
      </c>
      <c r="O220" s="46">
        <f t="shared" si="233"/>
        <v>0</v>
      </c>
      <c r="P220" s="46">
        <f t="shared" si="233"/>
        <v>0</v>
      </c>
      <c r="Q220" s="46">
        <f t="shared" si="233"/>
        <v>0</v>
      </c>
      <c r="R220" s="46">
        <f t="shared" si="233"/>
        <v>0</v>
      </c>
      <c r="S220" s="46">
        <f t="shared" si="233"/>
        <v>0</v>
      </c>
      <c r="T220" s="46">
        <f t="shared" si="233"/>
        <v>0</v>
      </c>
      <c r="U220" s="46">
        <f t="shared" si="233"/>
        <v>0</v>
      </c>
      <c r="V220" s="46">
        <f t="shared" si="233"/>
        <v>0</v>
      </c>
      <c r="W220" s="46">
        <f t="shared" si="233"/>
        <v>0</v>
      </c>
      <c r="X220" s="46">
        <f t="shared" si="233"/>
        <v>0</v>
      </c>
      <c r="Y220" s="46">
        <f t="shared" si="233"/>
        <v>0</v>
      </c>
      <c r="Z220" s="46">
        <f t="shared" si="233"/>
        <v>0</v>
      </c>
      <c r="AA220" s="46">
        <f t="shared" si="233"/>
        <v>0</v>
      </c>
      <c r="AB220" s="46">
        <f t="shared" si="233"/>
        <v>0</v>
      </c>
      <c r="AC220" s="46">
        <f t="shared" si="233"/>
        <v>0</v>
      </c>
      <c r="AD220" s="46">
        <f t="shared" si="233"/>
        <v>0</v>
      </c>
      <c r="AE220" s="51">
        <f t="shared" si="233"/>
        <v>0</v>
      </c>
      <c r="AF220" s="51">
        <f t="shared" si="233"/>
        <v>0</v>
      </c>
      <c r="AG220" s="51">
        <f t="shared" si="233"/>
        <v>0</v>
      </c>
      <c r="AH220" s="51">
        <f t="shared" si="233"/>
        <v>0</v>
      </c>
      <c r="AI220" s="51">
        <f t="shared" si="233"/>
        <v>0</v>
      </c>
      <c r="AJ220" s="51">
        <f t="shared" si="233"/>
        <v>0</v>
      </c>
      <c r="AK220" s="51">
        <f t="shared" si="233"/>
        <v>0</v>
      </c>
      <c r="AL220" s="46">
        <f t="shared" si="233"/>
        <v>8497405</v>
      </c>
      <c r="AM220" s="46">
        <f t="shared" si="233"/>
        <v>6303713</v>
      </c>
      <c r="AN220" s="46">
        <f t="shared" si="233"/>
        <v>0</v>
      </c>
      <c r="AO220" s="46">
        <f t="shared" si="233"/>
        <v>2130655</v>
      </c>
      <c r="AP220" s="46">
        <f t="shared" si="233"/>
        <v>63037</v>
      </c>
      <c r="AQ220" s="46">
        <f t="shared" si="233"/>
        <v>0</v>
      </c>
      <c r="AR220" s="51">
        <f t="shared" si="233"/>
        <v>9.01</v>
      </c>
    </row>
    <row r="221" spans="1:44" x14ac:dyDescent="0.25">
      <c r="A221" s="32">
        <v>1492</v>
      </c>
      <c r="B221" s="32">
        <v>600033511</v>
      </c>
      <c r="C221" s="32">
        <f>_xlfn.XLOOKUP(B221,[1]List4!$B$4:$B$60,[1]List4!$C$4:$C$60)</f>
        <v>70948798</v>
      </c>
      <c r="D221" s="33" t="s">
        <v>73</v>
      </c>
      <c r="E221" s="37">
        <v>3146</v>
      </c>
      <c r="F221" s="37" t="s">
        <v>63</v>
      </c>
      <c r="G221" s="37" t="s">
        <v>64</v>
      </c>
      <c r="H221" s="35">
        <f t="shared" ref="H221:H222" si="234">I221+J221+K221+L221+M221</f>
        <v>0</v>
      </c>
      <c r="I221" s="35">
        <v>0</v>
      </c>
      <c r="J221" s="33">
        <v>0</v>
      </c>
      <c r="K221" s="35">
        <v>0</v>
      </c>
      <c r="L221" s="35">
        <v>0</v>
      </c>
      <c r="M221" s="35">
        <v>0</v>
      </c>
      <c r="N221" s="43">
        <v>0</v>
      </c>
      <c r="O221" s="35">
        <f t="shared" ref="O221:O222" si="235">X221*-1</f>
        <v>0</v>
      </c>
      <c r="P221" s="35"/>
      <c r="Q221" s="35"/>
      <c r="R221" s="35"/>
      <c r="S221" s="35"/>
      <c r="T221" s="35"/>
      <c r="U221" s="35"/>
      <c r="V221" s="35">
        <f>O221+P221+Q221+R221+S221+T221+U221</f>
        <v>0</v>
      </c>
      <c r="W221" s="35">
        <f>OON!J221</f>
        <v>0</v>
      </c>
      <c r="X221" s="35">
        <f>OON!P221</f>
        <v>0</v>
      </c>
      <c r="Y221" s="35">
        <f>OON!N221</f>
        <v>0</v>
      </c>
      <c r="Z221" s="35">
        <f>W221+X221+Y221</f>
        <v>0</v>
      </c>
      <c r="AA221" s="35">
        <f>V221+Z221</f>
        <v>0</v>
      </c>
      <c r="AB221" s="35">
        <f>ROUND((V221+W221+X221)*33.8%,0)</f>
        <v>0</v>
      </c>
      <c r="AC221" s="35">
        <f>ROUND(V221*1%,0)</f>
        <v>0</v>
      </c>
      <c r="AD221" s="35"/>
      <c r="AE221" s="38">
        <f>OON!S221</f>
        <v>0</v>
      </c>
      <c r="AF221" s="38"/>
      <c r="AG221" s="38"/>
      <c r="AH221" s="38"/>
      <c r="AI221" s="38"/>
      <c r="AJ221" s="38"/>
      <c r="AK221" s="38">
        <f>AE221+AF221+AG221+AH221+AI221+AJ221</f>
        <v>0</v>
      </c>
      <c r="AL221" s="35">
        <f>AM221+AN221+AO221+AP221+AQ221</f>
        <v>0</v>
      </c>
      <c r="AM221" s="35">
        <f>I221+V221</f>
        <v>0</v>
      </c>
      <c r="AN221" s="35">
        <f>J221+Z221</f>
        <v>0</v>
      </c>
      <c r="AO221" s="35">
        <f t="shared" ref="AO221:AQ222" si="236">K221+AB221</f>
        <v>0</v>
      </c>
      <c r="AP221" s="35">
        <f t="shared" si="236"/>
        <v>0</v>
      </c>
      <c r="AQ221" s="35">
        <f t="shared" si="236"/>
        <v>0</v>
      </c>
      <c r="AR221" s="38">
        <f>N221+AK221</f>
        <v>0</v>
      </c>
    </row>
    <row r="222" spans="1:44" x14ac:dyDescent="0.25">
      <c r="A222" s="32">
        <v>1492</v>
      </c>
      <c r="B222" s="32">
        <v>600033511</v>
      </c>
      <c r="C222" s="34">
        <v>70948798</v>
      </c>
      <c r="D222" s="33" t="s">
        <v>73</v>
      </c>
      <c r="E222" s="32">
        <v>3146</v>
      </c>
      <c r="F222" s="32" t="s">
        <v>80</v>
      </c>
      <c r="G222" s="32" t="s">
        <v>64</v>
      </c>
      <c r="H222" s="35">
        <f t="shared" si="234"/>
        <v>7764643</v>
      </c>
      <c r="I222" s="35">
        <v>5760121</v>
      </c>
      <c r="J222" s="35">
        <v>0</v>
      </c>
      <c r="K222" s="35">
        <v>1946921</v>
      </c>
      <c r="L222" s="35">
        <v>57601</v>
      </c>
      <c r="M222" s="35">
        <v>0</v>
      </c>
      <c r="N222" s="43">
        <v>8.23</v>
      </c>
      <c r="O222" s="35">
        <f t="shared" si="235"/>
        <v>0</v>
      </c>
      <c r="P222" s="35"/>
      <c r="Q222" s="35"/>
      <c r="R222" s="35"/>
      <c r="S222" s="35"/>
      <c r="T222" s="35"/>
      <c r="U222" s="35"/>
      <c r="V222" s="35">
        <f>O222+P222+Q222+R222+S222+T222+U222</f>
        <v>0</v>
      </c>
      <c r="W222" s="35">
        <f>OON!J222</f>
        <v>0</v>
      </c>
      <c r="X222" s="35">
        <f>OON!P222</f>
        <v>0</v>
      </c>
      <c r="Y222" s="35">
        <f>OON!N222</f>
        <v>0</v>
      </c>
      <c r="Z222" s="35">
        <f>W222+X222+Y222</f>
        <v>0</v>
      </c>
      <c r="AA222" s="35">
        <f>V222+Z222</f>
        <v>0</v>
      </c>
      <c r="AB222" s="35">
        <f>ROUND((V222+W222+X222)*33.8%,0)</f>
        <v>0</v>
      </c>
      <c r="AC222" s="35">
        <f>ROUND(V222*1%,0)</f>
        <v>0</v>
      </c>
      <c r="AD222" s="35"/>
      <c r="AE222" s="38">
        <f>OON!S222</f>
        <v>0</v>
      </c>
      <c r="AF222" s="38"/>
      <c r="AG222" s="38"/>
      <c r="AH222" s="38"/>
      <c r="AI222" s="38"/>
      <c r="AJ222" s="38"/>
      <c r="AK222" s="38">
        <f>AE222+AF222+AG222+AH222+AI222+AJ222</f>
        <v>0</v>
      </c>
      <c r="AL222" s="35">
        <f>AM222+AN222+AO222+AP222+AQ222</f>
        <v>7764643</v>
      </c>
      <c r="AM222" s="35">
        <f>I222+V222</f>
        <v>5760121</v>
      </c>
      <c r="AN222" s="35">
        <f>J222+Z222</f>
        <v>0</v>
      </c>
      <c r="AO222" s="35">
        <f t="shared" si="236"/>
        <v>1946921</v>
      </c>
      <c r="AP222" s="35">
        <f t="shared" si="236"/>
        <v>57601</v>
      </c>
      <c r="AQ222" s="35">
        <f t="shared" si="236"/>
        <v>0</v>
      </c>
      <c r="AR222" s="38">
        <f>N222+AK222</f>
        <v>8.23</v>
      </c>
    </row>
    <row r="223" spans="1:44" x14ac:dyDescent="0.25">
      <c r="A223" s="45"/>
      <c r="B223" s="45"/>
      <c r="C223" s="49"/>
      <c r="D223" s="39" t="s">
        <v>199</v>
      </c>
      <c r="E223" s="45"/>
      <c r="F223" s="45"/>
      <c r="G223" s="45"/>
      <c r="H223" s="46">
        <f t="shared" ref="H223:AR223" si="237">SUM(H221:H222)</f>
        <v>7764643</v>
      </c>
      <c r="I223" s="46">
        <f t="shared" si="237"/>
        <v>5760121</v>
      </c>
      <c r="J223" s="39">
        <f t="shared" si="237"/>
        <v>0</v>
      </c>
      <c r="K223" s="46">
        <f t="shared" si="237"/>
        <v>1946921</v>
      </c>
      <c r="L223" s="46">
        <f t="shared" si="237"/>
        <v>57601</v>
      </c>
      <c r="M223" s="46">
        <f t="shared" si="237"/>
        <v>0</v>
      </c>
      <c r="N223" s="47">
        <f t="shared" si="237"/>
        <v>8.23</v>
      </c>
      <c r="O223" s="46">
        <f t="shared" si="237"/>
        <v>0</v>
      </c>
      <c r="P223" s="46">
        <f t="shared" si="237"/>
        <v>0</v>
      </c>
      <c r="Q223" s="46">
        <f t="shared" si="237"/>
        <v>0</v>
      </c>
      <c r="R223" s="46">
        <f t="shared" si="237"/>
        <v>0</v>
      </c>
      <c r="S223" s="46">
        <f t="shared" si="237"/>
        <v>0</v>
      </c>
      <c r="T223" s="46">
        <f t="shared" si="237"/>
        <v>0</v>
      </c>
      <c r="U223" s="46">
        <f t="shared" si="237"/>
        <v>0</v>
      </c>
      <c r="V223" s="46">
        <f t="shared" si="237"/>
        <v>0</v>
      </c>
      <c r="W223" s="46">
        <f t="shared" si="237"/>
        <v>0</v>
      </c>
      <c r="X223" s="46">
        <f t="shared" si="237"/>
        <v>0</v>
      </c>
      <c r="Y223" s="46">
        <f t="shared" si="237"/>
        <v>0</v>
      </c>
      <c r="Z223" s="46">
        <f t="shared" si="237"/>
        <v>0</v>
      </c>
      <c r="AA223" s="46">
        <f t="shared" si="237"/>
        <v>0</v>
      </c>
      <c r="AB223" s="46">
        <f t="shared" si="237"/>
        <v>0</v>
      </c>
      <c r="AC223" s="46">
        <f t="shared" si="237"/>
        <v>0</v>
      </c>
      <c r="AD223" s="46">
        <f t="shared" si="237"/>
        <v>0</v>
      </c>
      <c r="AE223" s="51">
        <f t="shared" si="237"/>
        <v>0</v>
      </c>
      <c r="AF223" s="51">
        <f t="shared" si="237"/>
        <v>0</v>
      </c>
      <c r="AG223" s="51">
        <f t="shared" si="237"/>
        <v>0</v>
      </c>
      <c r="AH223" s="51">
        <f t="shared" si="237"/>
        <v>0</v>
      </c>
      <c r="AI223" s="51">
        <f t="shared" si="237"/>
        <v>0</v>
      </c>
      <c r="AJ223" s="51">
        <f t="shared" si="237"/>
        <v>0</v>
      </c>
      <c r="AK223" s="51">
        <f t="shared" si="237"/>
        <v>0</v>
      </c>
      <c r="AL223" s="46">
        <f t="shared" si="237"/>
        <v>7764643</v>
      </c>
      <c r="AM223" s="46">
        <f t="shared" si="237"/>
        <v>5760121</v>
      </c>
      <c r="AN223" s="46">
        <f t="shared" si="237"/>
        <v>0</v>
      </c>
      <c r="AO223" s="46">
        <f t="shared" si="237"/>
        <v>1946921</v>
      </c>
      <c r="AP223" s="46">
        <f t="shared" si="237"/>
        <v>57601</v>
      </c>
      <c r="AQ223" s="46">
        <f t="shared" si="237"/>
        <v>0</v>
      </c>
      <c r="AR223" s="51">
        <f t="shared" si="237"/>
        <v>8.23</v>
      </c>
    </row>
    <row r="224" spans="1:44" x14ac:dyDescent="0.25">
      <c r="A224" s="32">
        <v>1493</v>
      </c>
      <c r="B224" s="32">
        <v>600033597</v>
      </c>
      <c r="C224" s="32">
        <f>_xlfn.XLOOKUP(B224,[1]List4!$B$4:$B$60,[1]List4!$C$4:$C$60)</f>
        <v>70848211</v>
      </c>
      <c r="D224" s="33" t="s">
        <v>74</v>
      </c>
      <c r="E224" s="37">
        <v>3146</v>
      </c>
      <c r="F224" s="37" t="s">
        <v>63</v>
      </c>
      <c r="G224" s="37" t="s">
        <v>64</v>
      </c>
      <c r="H224" s="35">
        <f t="shared" ref="H224:H225" si="238">I224+J224+K224+L224+M224</f>
        <v>0</v>
      </c>
      <c r="I224" s="35">
        <v>0</v>
      </c>
      <c r="J224" s="33">
        <v>0</v>
      </c>
      <c r="K224" s="35">
        <v>0</v>
      </c>
      <c r="L224" s="35">
        <v>0</v>
      </c>
      <c r="M224" s="35">
        <v>0</v>
      </c>
      <c r="N224" s="43">
        <v>0</v>
      </c>
      <c r="O224" s="35">
        <f t="shared" ref="O224:O225" si="239">X224*-1</f>
        <v>0</v>
      </c>
      <c r="P224" s="35"/>
      <c r="Q224" s="35"/>
      <c r="R224" s="35"/>
      <c r="S224" s="35"/>
      <c r="T224" s="35"/>
      <c r="U224" s="35"/>
      <c r="V224" s="35">
        <f>O224+P224+Q224+R224+S224+T224+U224</f>
        <v>0</v>
      </c>
      <c r="W224" s="35">
        <f>OON!J224</f>
        <v>0</v>
      </c>
      <c r="X224" s="35">
        <f>OON!P224</f>
        <v>0</v>
      </c>
      <c r="Y224" s="35">
        <f>OON!N224</f>
        <v>0</v>
      </c>
      <c r="Z224" s="35">
        <f>W224+X224+Y224</f>
        <v>0</v>
      </c>
      <c r="AA224" s="35">
        <f>V224+Z224</f>
        <v>0</v>
      </c>
      <c r="AB224" s="35">
        <f>ROUND((V224+W224+X224)*33.8%,0)</f>
        <v>0</v>
      </c>
      <c r="AC224" s="35">
        <f>ROUND(V224*1%,0)</f>
        <v>0</v>
      </c>
      <c r="AD224" s="35"/>
      <c r="AE224" s="38">
        <f>OON!S224</f>
        <v>0</v>
      </c>
      <c r="AF224" s="38"/>
      <c r="AG224" s="38"/>
      <c r="AH224" s="38"/>
      <c r="AI224" s="38"/>
      <c r="AJ224" s="38"/>
      <c r="AK224" s="38">
        <f>AE224+AF224+AG224+AH224+AI224+AJ224</f>
        <v>0</v>
      </c>
      <c r="AL224" s="35">
        <f>AM224+AN224+AO224+AP224+AQ224</f>
        <v>0</v>
      </c>
      <c r="AM224" s="35">
        <f>I224+V224</f>
        <v>0</v>
      </c>
      <c r="AN224" s="35">
        <f>J224+Z224</f>
        <v>0</v>
      </c>
      <c r="AO224" s="35">
        <f t="shared" ref="AO224:AQ225" si="240">K224+AB224</f>
        <v>0</v>
      </c>
      <c r="AP224" s="35">
        <f t="shared" si="240"/>
        <v>0</v>
      </c>
      <c r="AQ224" s="35">
        <f t="shared" si="240"/>
        <v>0</v>
      </c>
      <c r="AR224" s="38">
        <f>N224+AK224</f>
        <v>0</v>
      </c>
    </row>
    <row r="225" spans="1:44" x14ac:dyDescent="0.25">
      <c r="A225" s="32">
        <v>1493</v>
      </c>
      <c r="B225" s="32">
        <v>600033597</v>
      </c>
      <c r="C225" s="34">
        <v>70848211</v>
      </c>
      <c r="D225" s="33" t="s">
        <v>74</v>
      </c>
      <c r="E225" s="32">
        <v>3146</v>
      </c>
      <c r="F225" s="32" t="s">
        <v>80</v>
      </c>
      <c r="G225" s="34" t="s">
        <v>64</v>
      </c>
      <c r="H225" s="35">
        <f t="shared" si="238"/>
        <v>10268519</v>
      </c>
      <c r="I225" s="35">
        <v>7617596</v>
      </c>
      <c r="J225" s="35">
        <v>0</v>
      </c>
      <c r="K225" s="35">
        <v>2574747</v>
      </c>
      <c r="L225" s="35">
        <v>76176</v>
      </c>
      <c r="M225" s="35">
        <v>0</v>
      </c>
      <c r="N225" s="43">
        <v>10.89</v>
      </c>
      <c r="O225" s="35">
        <f t="shared" si="239"/>
        <v>-7000</v>
      </c>
      <c r="P225" s="35"/>
      <c r="Q225" s="35"/>
      <c r="R225" s="35"/>
      <c r="S225" s="35"/>
      <c r="T225" s="35"/>
      <c r="U225" s="35"/>
      <c r="V225" s="35">
        <f>O225+P225+Q225+R225+S225+T225+U225</f>
        <v>-7000</v>
      </c>
      <c r="W225" s="35">
        <f>OON!J225</f>
        <v>0</v>
      </c>
      <c r="X225" s="35">
        <f>OON!P225</f>
        <v>7000</v>
      </c>
      <c r="Y225" s="35">
        <f>OON!N225</f>
        <v>0</v>
      </c>
      <c r="Z225" s="35">
        <f>W225+X225+Y225</f>
        <v>7000</v>
      </c>
      <c r="AA225" s="35">
        <f>V225+Z225</f>
        <v>0</v>
      </c>
      <c r="AB225" s="35">
        <f>ROUND((V225+W225+X225)*33.8%,0)</f>
        <v>0</v>
      </c>
      <c r="AC225" s="35">
        <f>ROUND(V225*1%,0)</f>
        <v>-70</v>
      </c>
      <c r="AD225" s="35"/>
      <c r="AE225" s="38">
        <f>OON!S225</f>
        <v>-0.01</v>
      </c>
      <c r="AF225" s="38"/>
      <c r="AG225" s="38"/>
      <c r="AH225" s="38"/>
      <c r="AI225" s="38"/>
      <c r="AJ225" s="38"/>
      <c r="AK225" s="38">
        <f>AE225+AF225+AG225+AH225+AI225+AJ225</f>
        <v>-0.01</v>
      </c>
      <c r="AL225" s="35">
        <f>AM225+AN225+AO225+AP225+AQ225</f>
        <v>10268449</v>
      </c>
      <c r="AM225" s="35">
        <f>I225+V225</f>
        <v>7610596</v>
      </c>
      <c r="AN225" s="35">
        <f>J225+Z225</f>
        <v>7000</v>
      </c>
      <c r="AO225" s="35">
        <f t="shared" si="240"/>
        <v>2574747</v>
      </c>
      <c r="AP225" s="35">
        <f t="shared" si="240"/>
        <v>76106</v>
      </c>
      <c r="AQ225" s="35">
        <f t="shared" si="240"/>
        <v>0</v>
      </c>
      <c r="AR225" s="38">
        <f>N225+AK225</f>
        <v>10.88</v>
      </c>
    </row>
    <row r="226" spans="1:44" x14ac:dyDescent="0.25">
      <c r="A226" s="45"/>
      <c r="B226" s="45"/>
      <c r="C226" s="49"/>
      <c r="D226" s="39" t="s">
        <v>200</v>
      </c>
      <c r="E226" s="45"/>
      <c r="F226" s="45"/>
      <c r="G226" s="49"/>
      <c r="H226" s="46">
        <f t="shared" ref="H226:AR226" si="241">SUM(H224:H225)</f>
        <v>10268519</v>
      </c>
      <c r="I226" s="46">
        <f t="shared" si="241"/>
        <v>7617596</v>
      </c>
      <c r="J226" s="39">
        <f t="shared" si="241"/>
        <v>0</v>
      </c>
      <c r="K226" s="46">
        <f t="shared" si="241"/>
        <v>2574747</v>
      </c>
      <c r="L226" s="46">
        <f t="shared" si="241"/>
        <v>76176</v>
      </c>
      <c r="M226" s="46">
        <f t="shared" si="241"/>
        <v>0</v>
      </c>
      <c r="N226" s="47">
        <f t="shared" si="241"/>
        <v>10.89</v>
      </c>
      <c r="O226" s="46">
        <f t="shared" si="241"/>
        <v>-7000</v>
      </c>
      <c r="P226" s="46">
        <f t="shared" si="241"/>
        <v>0</v>
      </c>
      <c r="Q226" s="46">
        <f t="shared" si="241"/>
        <v>0</v>
      </c>
      <c r="R226" s="46">
        <f t="shared" si="241"/>
        <v>0</v>
      </c>
      <c r="S226" s="46">
        <f t="shared" si="241"/>
        <v>0</v>
      </c>
      <c r="T226" s="46">
        <f t="shared" si="241"/>
        <v>0</v>
      </c>
      <c r="U226" s="46">
        <f t="shared" si="241"/>
        <v>0</v>
      </c>
      <c r="V226" s="46">
        <f t="shared" si="241"/>
        <v>-7000</v>
      </c>
      <c r="W226" s="46">
        <f t="shared" si="241"/>
        <v>0</v>
      </c>
      <c r="X226" s="46">
        <f t="shared" si="241"/>
        <v>7000</v>
      </c>
      <c r="Y226" s="46">
        <f t="shared" si="241"/>
        <v>0</v>
      </c>
      <c r="Z226" s="46">
        <f t="shared" si="241"/>
        <v>7000</v>
      </c>
      <c r="AA226" s="46">
        <f t="shared" si="241"/>
        <v>0</v>
      </c>
      <c r="AB226" s="46">
        <f t="shared" si="241"/>
        <v>0</v>
      </c>
      <c r="AC226" s="46">
        <f t="shared" si="241"/>
        <v>-70</v>
      </c>
      <c r="AD226" s="46">
        <f t="shared" si="241"/>
        <v>0</v>
      </c>
      <c r="AE226" s="51">
        <f t="shared" si="241"/>
        <v>-0.01</v>
      </c>
      <c r="AF226" s="51">
        <f t="shared" si="241"/>
        <v>0</v>
      </c>
      <c r="AG226" s="51">
        <f t="shared" si="241"/>
        <v>0</v>
      </c>
      <c r="AH226" s="51">
        <f t="shared" si="241"/>
        <v>0</v>
      </c>
      <c r="AI226" s="51">
        <f t="shared" si="241"/>
        <v>0</v>
      </c>
      <c r="AJ226" s="51">
        <f t="shared" si="241"/>
        <v>0</v>
      </c>
      <c r="AK226" s="51">
        <f t="shared" si="241"/>
        <v>-0.01</v>
      </c>
      <c r="AL226" s="46">
        <f t="shared" si="241"/>
        <v>10268449</v>
      </c>
      <c r="AM226" s="46">
        <f t="shared" si="241"/>
        <v>7610596</v>
      </c>
      <c r="AN226" s="46">
        <f t="shared" si="241"/>
        <v>7000</v>
      </c>
      <c r="AO226" s="46">
        <f t="shared" si="241"/>
        <v>2574747</v>
      </c>
      <c r="AP226" s="46">
        <f t="shared" si="241"/>
        <v>76106</v>
      </c>
      <c r="AQ226" s="46">
        <f t="shared" si="241"/>
        <v>0</v>
      </c>
      <c r="AR226" s="51">
        <f t="shared" si="241"/>
        <v>10.88</v>
      </c>
    </row>
    <row r="227" spans="1:44" x14ac:dyDescent="0.25">
      <c r="A227" s="32">
        <v>1494</v>
      </c>
      <c r="B227" s="32">
        <v>600034062</v>
      </c>
      <c r="C227" s="32">
        <f>_xlfn.XLOOKUP(B227,[1]List4!$B$4:$B$60,[1]List4!$C$4:$C$60)</f>
        <v>70948810</v>
      </c>
      <c r="D227" s="33" t="s">
        <v>75</v>
      </c>
      <c r="E227" s="37">
        <v>3146</v>
      </c>
      <c r="F227" s="37" t="s">
        <v>63</v>
      </c>
      <c r="G227" s="37" t="s">
        <v>64</v>
      </c>
      <c r="H227" s="35">
        <f t="shared" ref="H227:H229" si="242">I227+J227+K227+L227+M227</f>
        <v>0</v>
      </c>
      <c r="I227" s="35">
        <v>0</v>
      </c>
      <c r="J227" s="33">
        <v>0</v>
      </c>
      <c r="K227" s="35">
        <v>0</v>
      </c>
      <c r="L227" s="35">
        <v>0</v>
      </c>
      <c r="M227" s="35">
        <v>0</v>
      </c>
      <c r="N227" s="43">
        <v>0</v>
      </c>
      <c r="O227" s="35">
        <f t="shared" ref="O227:O229" si="243">X227*-1</f>
        <v>0</v>
      </c>
      <c r="P227" s="35"/>
      <c r="Q227" s="35"/>
      <c r="R227" s="35"/>
      <c r="S227" s="35"/>
      <c r="T227" s="35"/>
      <c r="U227" s="35"/>
      <c r="V227" s="35">
        <f>O227+P227+Q227+R227+S227+T227+U227</f>
        <v>0</v>
      </c>
      <c r="W227" s="35">
        <f>OON!J227</f>
        <v>0</v>
      </c>
      <c r="X227" s="35">
        <f>OON!P227</f>
        <v>0</v>
      </c>
      <c r="Y227" s="35">
        <f>OON!N227</f>
        <v>0</v>
      </c>
      <c r="Z227" s="35">
        <f>W227+X227+Y227</f>
        <v>0</v>
      </c>
      <c r="AA227" s="35">
        <f>V227+Z227</f>
        <v>0</v>
      </c>
      <c r="AB227" s="35">
        <f>ROUND((V227+W227+X227)*33.8%,0)</f>
        <v>0</v>
      </c>
      <c r="AC227" s="35">
        <f>ROUND(V227*1%,0)</f>
        <v>0</v>
      </c>
      <c r="AD227" s="35"/>
      <c r="AE227" s="38">
        <f>OON!S227</f>
        <v>0</v>
      </c>
      <c r="AF227" s="38"/>
      <c r="AG227" s="38"/>
      <c r="AH227" s="38"/>
      <c r="AI227" s="38"/>
      <c r="AJ227" s="38"/>
      <c r="AK227" s="38">
        <f>AE227+AF227+AG227+AH227+AI227+AJ227</f>
        <v>0</v>
      </c>
      <c r="AL227" s="35">
        <f>AM227+AN227+AO227+AP227+AQ227</f>
        <v>0</v>
      </c>
      <c r="AM227" s="35">
        <f>I227+V227</f>
        <v>0</v>
      </c>
      <c r="AN227" s="35">
        <f>J227+Z227</f>
        <v>0</v>
      </c>
      <c r="AO227" s="35">
        <f t="shared" ref="AO227:AQ229" si="244">K227+AB227</f>
        <v>0</v>
      </c>
      <c r="AP227" s="35">
        <f t="shared" si="244"/>
        <v>0</v>
      </c>
      <c r="AQ227" s="35">
        <f t="shared" si="244"/>
        <v>0</v>
      </c>
      <c r="AR227" s="38">
        <f>N227+AK227</f>
        <v>0</v>
      </c>
    </row>
    <row r="228" spans="1:44" x14ac:dyDescent="0.25">
      <c r="A228" s="32">
        <v>1494</v>
      </c>
      <c r="B228" s="32">
        <v>600034062</v>
      </c>
      <c r="C228" s="34">
        <v>70948810</v>
      </c>
      <c r="D228" s="33" t="s">
        <v>75</v>
      </c>
      <c r="E228" s="32">
        <v>3146</v>
      </c>
      <c r="F228" s="32" t="s">
        <v>80</v>
      </c>
      <c r="G228" s="34" t="s">
        <v>64</v>
      </c>
      <c r="H228" s="35">
        <f t="shared" si="242"/>
        <v>5825947</v>
      </c>
      <c r="I228" s="35">
        <v>4321919</v>
      </c>
      <c r="J228" s="35">
        <v>0</v>
      </c>
      <c r="K228" s="35">
        <v>1460809</v>
      </c>
      <c r="L228" s="35">
        <v>43219</v>
      </c>
      <c r="M228" s="35">
        <v>0</v>
      </c>
      <c r="N228" s="43">
        <v>6.18</v>
      </c>
      <c r="O228" s="35">
        <f t="shared" si="243"/>
        <v>0</v>
      </c>
      <c r="P228" s="35"/>
      <c r="Q228" s="35"/>
      <c r="R228" s="35"/>
      <c r="S228" s="35"/>
      <c r="T228" s="35"/>
      <c r="U228" s="35"/>
      <c r="V228" s="35">
        <f>O228+P228+Q228+R228+S228+T228+U228</f>
        <v>0</v>
      </c>
      <c r="W228" s="35">
        <f>OON!J228</f>
        <v>0</v>
      </c>
      <c r="X228" s="35">
        <f>OON!P228</f>
        <v>0</v>
      </c>
      <c r="Y228" s="35">
        <f>OON!N228</f>
        <v>0</v>
      </c>
      <c r="Z228" s="35">
        <f>W228+X228+Y228</f>
        <v>0</v>
      </c>
      <c r="AA228" s="35">
        <f>V228+Z228</f>
        <v>0</v>
      </c>
      <c r="AB228" s="35">
        <f>ROUND((V228+W228+X228)*33.8%,0)</f>
        <v>0</v>
      </c>
      <c r="AC228" s="35">
        <f>ROUND(V228*1%,0)</f>
        <v>0</v>
      </c>
      <c r="AD228" s="35"/>
      <c r="AE228" s="38">
        <f>OON!S228</f>
        <v>0</v>
      </c>
      <c r="AF228" s="38"/>
      <c r="AG228" s="38"/>
      <c r="AH228" s="38"/>
      <c r="AI228" s="38"/>
      <c r="AJ228" s="38"/>
      <c r="AK228" s="38">
        <f>AE228+AF228+AG228+AH228+AI228+AJ228</f>
        <v>0</v>
      </c>
      <c r="AL228" s="35">
        <f>AM228+AN228+AO228+AP228+AQ228</f>
        <v>5825947</v>
      </c>
      <c r="AM228" s="35">
        <f>I228+V228</f>
        <v>4321919</v>
      </c>
      <c r="AN228" s="35">
        <f>J228+Z228</f>
        <v>0</v>
      </c>
      <c r="AO228" s="35">
        <f t="shared" si="244"/>
        <v>1460809</v>
      </c>
      <c r="AP228" s="35">
        <f t="shared" si="244"/>
        <v>43219</v>
      </c>
      <c r="AQ228" s="35">
        <f t="shared" si="244"/>
        <v>0</v>
      </c>
      <c r="AR228" s="38">
        <f>N228+AK228</f>
        <v>6.18</v>
      </c>
    </row>
    <row r="229" spans="1:44" x14ac:dyDescent="0.25">
      <c r="A229" s="32">
        <v>1494</v>
      </c>
      <c r="B229" s="32">
        <v>600034062</v>
      </c>
      <c r="C229" s="34">
        <v>70948810</v>
      </c>
      <c r="D229" s="33" t="s">
        <v>75</v>
      </c>
      <c r="E229" s="32">
        <v>3146</v>
      </c>
      <c r="F229" s="32" t="s">
        <v>79</v>
      </c>
      <c r="G229" s="32" t="s">
        <v>64</v>
      </c>
      <c r="H229" s="35">
        <f t="shared" si="242"/>
        <v>2811484</v>
      </c>
      <c r="I229" s="35">
        <v>2085671</v>
      </c>
      <c r="J229" s="35">
        <v>0</v>
      </c>
      <c r="K229" s="35">
        <v>704956</v>
      </c>
      <c r="L229" s="35">
        <v>20857</v>
      </c>
      <c r="M229" s="35">
        <v>0</v>
      </c>
      <c r="N229" s="43">
        <v>2.99</v>
      </c>
      <c r="O229" s="35">
        <f t="shared" si="243"/>
        <v>0</v>
      </c>
      <c r="P229" s="35"/>
      <c r="Q229" s="35"/>
      <c r="R229" s="35"/>
      <c r="S229" s="35"/>
      <c r="T229" s="35"/>
      <c r="U229" s="35"/>
      <c r="V229" s="35">
        <f>O229+P229+Q229+R229+S229+T229+U229</f>
        <v>0</v>
      </c>
      <c r="W229" s="35">
        <f>OON!J229</f>
        <v>0</v>
      </c>
      <c r="X229" s="35">
        <f>OON!P229</f>
        <v>0</v>
      </c>
      <c r="Y229" s="35">
        <f>OON!N229</f>
        <v>0</v>
      </c>
      <c r="Z229" s="35">
        <f>W229+X229+Y229</f>
        <v>0</v>
      </c>
      <c r="AA229" s="35">
        <f>V229+Z229</f>
        <v>0</v>
      </c>
      <c r="AB229" s="35">
        <f>ROUND((V229+W229+X229)*33.8%,0)</f>
        <v>0</v>
      </c>
      <c r="AC229" s="35">
        <f>ROUND(V229*1%,0)</f>
        <v>0</v>
      </c>
      <c r="AD229" s="35"/>
      <c r="AE229" s="38">
        <f>OON!S229</f>
        <v>0</v>
      </c>
      <c r="AF229" s="38"/>
      <c r="AG229" s="38"/>
      <c r="AH229" s="38"/>
      <c r="AI229" s="38"/>
      <c r="AJ229" s="38"/>
      <c r="AK229" s="38">
        <f>AE229+AF229+AG229+AH229+AI229+AJ229</f>
        <v>0</v>
      </c>
      <c r="AL229" s="35">
        <f>AM229+AN229+AO229+AP229+AQ229</f>
        <v>2811484</v>
      </c>
      <c r="AM229" s="35">
        <f>I229+V229</f>
        <v>2085671</v>
      </c>
      <c r="AN229" s="35">
        <f>J229+Z229</f>
        <v>0</v>
      </c>
      <c r="AO229" s="35">
        <f t="shared" si="244"/>
        <v>704956</v>
      </c>
      <c r="AP229" s="35">
        <f t="shared" si="244"/>
        <v>20857</v>
      </c>
      <c r="AQ229" s="35">
        <f t="shared" si="244"/>
        <v>0</v>
      </c>
      <c r="AR229" s="38">
        <f>N229+AK229</f>
        <v>2.99</v>
      </c>
    </row>
    <row r="230" spans="1:44" x14ac:dyDescent="0.25">
      <c r="A230" s="45"/>
      <c r="B230" s="45"/>
      <c r="C230" s="49"/>
      <c r="D230" s="39" t="s">
        <v>201</v>
      </c>
      <c r="E230" s="45"/>
      <c r="F230" s="45"/>
      <c r="G230" s="45"/>
      <c r="H230" s="46">
        <f t="shared" ref="H230:AR230" si="245">SUM(H227:H229)</f>
        <v>8637431</v>
      </c>
      <c r="I230" s="46">
        <f t="shared" si="245"/>
        <v>6407590</v>
      </c>
      <c r="J230" s="39">
        <f t="shared" si="245"/>
        <v>0</v>
      </c>
      <c r="K230" s="46">
        <f t="shared" si="245"/>
        <v>2165765</v>
      </c>
      <c r="L230" s="46">
        <f t="shared" si="245"/>
        <v>64076</v>
      </c>
      <c r="M230" s="46">
        <f t="shared" si="245"/>
        <v>0</v>
      </c>
      <c r="N230" s="47">
        <f t="shared" si="245"/>
        <v>9.17</v>
      </c>
      <c r="O230" s="46">
        <f t="shared" si="245"/>
        <v>0</v>
      </c>
      <c r="P230" s="46">
        <f t="shared" si="245"/>
        <v>0</v>
      </c>
      <c r="Q230" s="46">
        <f t="shared" si="245"/>
        <v>0</v>
      </c>
      <c r="R230" s="46">
        <f t="shared" si="245"/>
        <v>0</v>
      </c>
      <c r="S230" s="46">
        <f t="shared" si="245"/>
        <v>0</v>
      </c>
      <c r="T230" s="46">
        <f t="shared" si="245"/>
        <v>0</v>
      </c>
      <c r="U230" s="46">
        <f t="shared" si="245"/>
        <v>0</v>
      </c>
      <c r="V230" s="46">
        <f t="shared" si="245"/>
        <v>0</v>
      </c>
      <c r="W230" s="46">
        <f t="shared" si="245"/>
        <v>0</v>
      </c>
      <c r="X230" s="46">
        <f t="shared" si="245"/>
        <v>0</v>
      </c>
      <c r="Y230" s="46">
        <f t="shared" si="245"/>
        <v>0</v>
      </c>
      <c r="Z230" s="46">
        <f t="shared" si="245"/>
        <v>0</v>
      </c>
      <c r="AA230" s="46">
        <f t="shared" si="245"/>
        <v>0</v>
      </c>
      <c r="AB230" s="46">
        <f t="shared" si="245"/>
        <v>0</v>
      </c>
      <c r="AC230" s="46">
        <f t="shared" si="245"/>
        <v>0</v>
      </c>
      <c r="AD230" s="46">
        <f t="shared" si="245"/>
        <v>0</v>
      </c>
      <c r="AE230" s="51">
        <f t="shared" si="245"/>
        <v>0</v>
      </c>
      <c r="AF230" s="51">
        <f t="shared" si="245"/>
        <v>0</v>
      </c>
      <c r="AG230" s="51">
        <f t="shared" si="245"/>
        <v>0</v>
      </c>
      <c r="AH230" s="51">
        <f t="shared" si="245"/>
        <v>0</v>
      </c>
      <c r="AI230" s="51">
        <f t="shared" si="245"/>
        <v>0</v>
      </c>
      <c r="AJ230" s="51">
        <f t="shared" si="245"/>
        <v>0</v>
      </c>
      <c r="AK230" s="51">
        <f t="shared" si="245"/>
        <v>0</v>
      </c>
      <c r="AL230" s="46">
        <f t="shared" si="245"/>
        <v>8637431</v>
      </c>
      <c r="AM230" s="46">
        <f t="shared" si="245"/>
        <v>6407590</v>
      </c>
      <c r="AN230" s="46">
        <f t="shared" si="245"/>
        <v>0</v>
      </c>
      <c r="AO230" s="46">
        <f t="shared" si="245"/>
        <v>2165765</v>
      </c>
      <c r="AP230" s="46">
        <f t="shared" si="245"/>
        <v>64076</v>
      </c>
      <c r="AQ230" s="46">
        <f t="shared" si="245"/>
        <v>0</v>
      </c>
      <c r="AR230" s="51">
        <f t="shared" si="245"/>
        <v>9.17</v>
      </c>
    </row>
    <row r="231" spans="1:44" x14ac:dyDescent="0.25">
      <c r="A231" s="32">
        <v>1498</v>
      </c>
      <c r="B231" s="32">
        <v>691013861</v>
      </c>
      <c r="C231" s="32">
        <f>_xlfn.XLOOKUP(B231,[1]List4!$B$4:$B$60,[1]List4!$C$4:$C$60)</f>
        <v>8729590</v>
      </c>
      <c r="D231" s="33" t="s">
        <v>76</v>
      </c>
      <c r="E231" s="37">
        <v>3146</v>
      </c>
      <c r="F231" s="37" t="s">
        <v>63</v>
      </c>
      <c r="G231" s="37" t="s">
        <v>64</v>
      </c>
      <c r="H231" s="35">
        <f t="shared" ref="H231:H235" si="246">I231+J231+K231+L231+M231</f>
        <v>0</v>
      </c>
      <c r="I231" s="35">
        <v>0</v>
      </c>
      <c r="J231" s="33">
        <v>0</v>
      </c>
      <c r="K231" s="35">
        <v>0</v>
      </c>
      <c r="L231" s="35">
        <v>0</v>
      </c>
      <c r="M231" s="35">
        <v>0</v>
      </c>
      <c r="N231" s="43">
        <v>0</v>
      </c>
      <c r="O231" s="35">
        <f t="shared" ref="O231:O235" si="247">X231*-1</f>
        <v>0</v>
      </c>
      <c r="P231" s="35"/>
      <c r="Q231" s="35"/>
      <c r="R231" s="35"/>
      <c r="S231" s="35"/>
      <c r="T231" s="35"/>
      <c r="U231" s="35"/>
      <c r="V231" s="35">
        <f>O231+P231+Q231+R231+S231+T231+U231</f>
        <v>0</v>
      </c>
      <c r="W231" s="35">
        <f>OON!J231</f>
        <v>0</v>
      </c>
      <c r="X231" s="35">
        <f>OON!P231</f>
        <v>0</v>
      </c>
      <c r="Y231" s="35">
        <f>OON!N231</f>
        <v>0</v>
      </c>
      <c r="Z231" s="35">
        <f>W231+X231+Y231</f>
        <v>0</v>
      </c>
      <c r="AA231" s="35">
        <f>V231+Z231</f>
        <v>0</v>
      </c>
      <c r="AB231" s="35">
        <f>ROUND((V231+W231+X231)*33.8%,0)</f>
        <v>0</v>
      </c>
      <c r="AC231" s="35">
        <f>ROUND(V231*1%,0)</f>
        <v>0</v>
      </c>
      <c r="AD231" s="35"/>
      <c r="AE231" s="38">
        <f>OON!S231</f>
        <v>0</v>
      </c>
      <c r="AF231" s="38"/>
      <c r="AG231" s="38"/>
      <c r="AH231" s="38"/>
      <c r="AI231" s="38"/>
      <c r="AJ231" s="38"/>
      <c r="AK231" s="38">
        <f>AE231+AF231+AG231+AH231+AI231+AJ231</f>
        <v>0</v>
      </c>
      <c r="AL231" s="35">
        <f>AM231+AN231+AO231+AP231+AQ231</f>
        <v>0</v>
      </c>
      <c r="AM231" s="35">
        <f>I231+V231</f>
        <v>0</v>
      </c>
      <c r="AN231" s="35">
        <f>J231+Z231</f>
        <v>0</v>
      </c>
      <c r="AO231" s="35">
        <f t="shared" ref="AO231:AQ234" si="248">K231+AB231</f>
        <v>0</v>
      </c>
      <c r="AP231" s="35">
        <f t="shared" si="248"/>
        <v>0</v>
      </c>
      <c r="AQ231" s="35">
        <f t="shared" si="248"/>
        <v>0</v>
      </c>
      <c r="AR231" s="38">
        <f>N231+AK231</f>
        <v>0</v>
      </c>
    </row>
    <row r="232" spans="1:44" x14ac:dyDescent="0.25">
      <c r="A232" s="32">
        <v>1498</v>
      </c>
      <c r="B232" s="32">
        <v>691013861</v>
      </c>
      <c r="C232" s="32">
        <f>_xlfn.XLOOKUP(B232,[1]List4!$B$4:$B$60,[1]List4!$C$4:$C$60)</f>
        <v>8729590</v>
      </c>
      <c r="D232" s="33" t="s">
        <v>76</v>
      </c>
      <c r="E232" s="37">
        <v>3146</v>
      </c>
      <c r="F232" s="37" t="s">
        <v>79</v>
      </c>
      <c r="G232" s="37" t="s">
        <v>64</v>
      </c>
      <c r="H232" s="35">
        <f t="shared" si="246"/>
        <v>8609022</v>
      </c>
      <c r="I232" s="35">
        <v>6386515</v>
      </c>
      <c r="J232" s="35">
        <v>0</v>
      </c>
      <c r="K232" s="35">
        <v>2158642</v>
      </c>
      <c r="L232" s="35">
        <v>63865</v>
      </c>
      <c r="M232" s="35">
        <v>0</v>
      </c>
      <c r="N232" s="43">
        <v>9.15</v>
      </c>
      <c r="O232" s="35">
        <f t="shared" si="247"/>
        <v>0</v>
      </c>
      <c r="P232" s="35"/>
      <c r="Q232" s="35"/>
      <c r="R232" s="35"/>
      <c r="S232" s="35"/>
      <c r="T232" s="35"/>
      <c r="U232" s="35"/>
      <c r="V232" s="35">
        <f>O232+P232+Q232+R232+S232+T232+U232</f>
        <v>0</v>
      </c>
      <c r="W232" s="35">
        <f>OON!J232</f>
        <v>0</v>
      </c>
      <c r="X232" s="35">
        <f>OON!P232</f>
        <v>0</v>
      </c>
      <c r="Y232" s="35">
        <f>OON!N232</f>
        <v>0</v>
      </c>
      <c r="Z232" s="35">
        <f>W232+X232+Y232</f>
        <v>0</v>
      </c>
      <c r="AA232" s="35">
        <f>V232+Z232</f>
        <v>0</v>
      </c>
      <c r="AB232" s="35">
        <f>ROUND((V232+W232+X232)*33.8%,0)</f>
        <v>0</v>
      </c>
      <c r="AC232" s="35">
        <f>ROUND(V232*1%,0)</f>
        <v>0</v>
      </c>
      <c r="AD232" s="35"/>
      <c r="AE232" s="38">
        <f>OON!S232</f>
        <v>0</v>
      </c>
      <c r="AF232" s="38"/>
      <c r="AG232" s="38"/>
      <c r="AH232" s="38"/>
      <c r="AI232" s="38"/>
      <c r="AJ232" s="38"/>
      <c r="AK232" s="38">
        <f>AE232+AF232+AG232+AH232+AI232+AJ232</f>
        <v>0</v>
      </c>
      <c r="AL232" s="35">
        <f>AM232+AN232+AO232+AP232+AQ232</f>
        <v>8609022</v>
      </c>
      <c r="AM232" s="35">
        <f>I232+V232</f>
        <v>6386515</v>
      </c>
      <c r="AN232" s="35">
        <f>J232+Z232</f>
        <v>0</v>
      </c>
      <c r="AO232" s="35">
        <f t="shared" si="248"/>
        <v>2158642</v>
      </c>
      <c r="AP232" s="35">
        <f t="shared" si="248"/>
        <v>63865</v>
      </c>
      <c r="AQ232" s="35">
        <f t="shared" si="248"/>
        <v>0</v>
      </c>
      <c r="AR232" s="38">
        <f>N232+AK232</f>
        <v>9.15</v>
      </c>
    </row>
    <row r="233" spans="1:44" x14ac:dyDescent="0.25">
      <c r="A233" s="32">
        <v>1498</v>
      </c>
      <c r="B233" s="32">
        <v>691013861</v>
      </c>
      <c r="C233" s="32">
        <f>_xlfn.XLOOKUP(B233,[1]List4!$B$4:$B$60,[1]List4!$C$4:$C$60)</f>
        <v>8729590</v>
      </c>
      <c r="D233" s="33" t="s">
        <v>76</v>
      </c>
      <c r="E233" s="32">
        <v>3146</v>
      </c>
      <c r="F233" s="32" t="s">
        <v>79</v>
      </c>
      <c r="G233" s="34" t="s">
        <v>64</v>
      </c>
      <c r="H233" s="35">
        <f t="shared" si="246"/>
        <v>1368991</v>
      </c>
      <c r="I233" s="35">
        <v>1015572</v>
      </c>
      <c r="J233" s="35">
        <v>0</v>
      </c>
      <c r="K233" s="35">
        <v>343263</v>
      </c>
      <c r="L233" s="35">
        <v>10156</v>
      </c>
      <c r="M233" s="35">
        <v>0</v>
      </c>
      <c r="N233" s="43">
        <v>1.45</v>
      </c>
      <c r="O233" s="35">
        <f t="shared" si="247"/>
        <v>0</v>
      </c>
      <c r="P233" s="35"/>
      <c r="Q233" s="35"/>
      <c r="R233" s="35"/>
      <c r="S233" s="35"/>
      <c r="T233" s="35"/>
      <c r="U233" s="35"/>
      <c r="V233" s="35">
        <f>O233+P233+Q233+R233+S233+T233+U233</f>
        <v>0</v>
      </c>
      <c r="W233" s="35">
        <f>OON!J233</f>
        <v>0</v>
      </c>
      <c r="X233" s="35">
        <f>OON!P233</f>
        <v>0</v>
      </c>
      <c r="Y233" s="35">
        <f>OON!N233</f>
        <v>0</v>
      </c>
      <c r="Z233" s="35">
        <f>W233+X233+Y233</f>
        <v>0</v>
      </c>
      <c r="AA233" s="35">
        <f>V233+Z233</f>
        <v>0</v>
      </c>
      <c r="AB233" s="35">
        <f>ROUND((V233+W233+X233)*33.8%,0)</f>
        <v>0</v>
      </c>
      <c r="AC233" s="35">
        <f>ROUND(V233*1%,0)</f>
        <v>0</v>
      </c>
      <c r="AD233" s="35"/>
      <c r="AE233" s="38">
        <f>OON!S233</f>
        <v>0</v>
      </c>
      <c r="AF233" s="38"/>
      <c r="AG233" s="38"/>
      <c r="AH233" s="38"/>
      <c r="AI233" s="38"/>
      <c r="AJ233" s="38"/>
      <c r="AK233" s="38">
        <f>AE233+AF233+AG233+AH233+AI233+AJ233</f>
        <v>0</v>
      </c>
      <c r="AL233" s="35">
        <f>AM233+AN233+AO233+AP233+AQ233</f>
        <v>1368991</v>
      </c>
      <c r="AM233" s="35">
        <f>I233+V233</f>
        <v>1015572</v>
      </c>
      <c r="AN233" s="35">
        <f>J233+Z233</f>
        <v>0</v>
      </c>
      <c r="AO233" s="35">
        <f t="shared" si="248"/>
        <v>343263</v>
      </c>
      <c r="AP233" s="35">
        <f t="shared" si="248"/>
        <v>10156</v>
      </c>
      <c r="AQ233" s="35">
        <f t="shared" si="248"/>
        <v>0</v>
      </c>
      <c r="AR233" s="38">
        <f>N233+AK233</f>
        <v>1.45</v>
      </c>
    </row>
    <row r="234" spans="1:44" x14ac:dyDescent="0.25">
      <c r="A234" s="32">
        <v>1498</v>
      </c>
      <c r="B234" s="32">
        <v>691013861</v>
      </c>
      <c r="C234" s="32">
        <f>_xlfn.XLOOKUP(B234,[1]List4!$B$4:$B$60,[1]List4!$C$4:$C$60)</f>
        <v>8729590</v>
      </c>
      <c r="D234" s="33" t="s">
        <v>76</v>
      </c>
      <c r="E234" s="32">
        <v>3146</v>
      </c>
      <c r="F234" s="32" t="s">
        <v>79</v>
      </c>
      <c r="G234" s="32" t="s">
        <v>64</v>
      </c>
      <c r="H234" s="35">
        <f t="shared" si="246"/>
        <v>2149959</v>
      </c>
      <c r="I234" s="35">
        <v>1594925</v>
      </c>
      <c r="J234" s="35">
        <v>0</v>
      </c>
      <c r="K234" s="35">
        <v>539085</v>
      </c>
      <c r="L234" s="35">
        <v>15949</v>
      </c>
      <c r="M234" s="35">
        <v>0</v>
      </c>
      <c r="N234" s="43">
        <v>2.2799999999999998</v>
      </c>
      <c r="O234" s="35">
        <f t="shared" si="247"/>
        <v>0</v>
      </c>
      <c r="P234" s="35"/>
      <c r="Q234" s="35"/>
      <c r="R234" s="35"/>
      <c r="S234" s="35"/>
      <c r="T234" s="35"/>
      <c r="U234" s="35"/>
      <c r="V234" s="35">
        <f>O234+P234+Q234+R234+S234+T234+U234</f>
        <v>0</v>
      </c>
      <c r="W234" s="35">
        <f>OON!J234</f>
        <v>0</v>
      </c>
      <c r="X234" s="35">
        <f>OON!P234</f>
        <v>0</v>
      </c>
      <c r="Y234" s="35">
        <f>OON!N234</f>
        <v>0</v>
      </c>
      <c r="Z234" s="35">
        <f>W234+X234+Y234</f>
        <v>0</v>
      </c>
      <c r="AA234" s="35">
        <f>V234+Z234</f>
        <v>0</v>
      </c>
      <c r="AB234" s="35">
        <f>ROUND((V234+W234+X234)*33.8%,0)</f>
        <v>0</v>
      </c>
      <c r="AC234" s="35">
        <f>ROUND(V234*1%,0)</f>
        <v>0</v>
      </c>
      <c r="AD234" s="35"/>
      <c r="AE234" s="38">
        <f>OON!S234</f>
        <v>0</v>
      </c>
      <c r="AF234" s="38"/>
      <c r="AG234" s="38"/>
      <c r="AH234" s="38"/>
      <c r="AI234" s="38"/>
      <c r="AJ234" s="38"/>
      <c r="AK234" s="38">
        <f>AE234+AF234+AG234+AH234+AI234+AJ234</f>
        <v>0</v>
      </c>
      <c r="AL234" s="35">
        <f>AM234+AN234+AO234+AP234+AQ234</f>
        <v>2149959</v>
      </c>
      <c r="AM234" s="35">
        <f>I234+V234</f>
        <v>1594925</v>
      </c>
      <c r="AN234" s="35">
        <f>J234+Z234</f>
        <v>0</v>
      </c>
      <c r="AO234" s="35">
        <f t="shared" si="248"/>
        <v>539085</v>
      </c>
      <c r="AP234" s="35">
        <f t="shared" si="248"/>
        <v>15949</v>
      </c>
      <c r="AQ234" s="35">
        <f t="shared" si="248"/>
        <v>0</v>
      </c>
      <c r="AR234" s="38">
        <f>N234+AK234</f>
        <v>2.2799999999999998</v>
      </c>
    </row>
    <row r="235" spans="1:44" x14ac:dyDescent="0.25">
      <c r="A235" s="32">
        <v>1498</v>
      </c>
      <c r="B235" s="32">
        <v>691013861</v>
      </c>
      <c r="C235" s="32">
        <f>_xlfn.XLOOKUP(B235,[1]List4!$B$4:$B$60,[1]List4!$C$4:$C$60)</f>
        <v>8729590</v>
      </c>
      <c r="D235" s="33" t="s">
        <v>76</v>
      </c>
      <c r="E235" s="32">
        <v>3146</v>
      </c>
      <c r="F235" s="32" t="s">
        <v>79</v>
      </c>
      <c r="G235" s="32" t="s">
        <v>64</v>
      </c>
      <c r="H235" s="35">
        <f t="shared" si="246"/>
        <v>330763</v>
      </c>
      <c r="I235" s="35">
        <v>245373</v>
      </c>
      <c r="J235" s="35">
        <v>0</v>
      </c>
      <c r="K235" s="35">
        <v>82936</v>
      </c>
      <c r="L235" s="35">
        <v>2454</v>
      </c>
      <c r="M235" s="35">
        <v>0</v>
      </c>
      <c r="N235" s="43">
        <v>0.35</v>
      </c>
      <c r="O235" s="35">
        <f t="shared" si="247"/>
        <v>0</v>
      </c>
      <c r="P235" s="35"/>
      <c r="Q235" s="35"/>
      <c r="R235" s="35"/>
      <c r="S235" s="35"/>
      <c r="T235" s="35"/>
      <c r="U235" s="35"/>
      <c r="V235" s="35">
        <f>O235+P235+Q235+R235+S235+T235+U235</f>
        <v>0</v>
      </c>
      <c r="W235" s="35">
        <f>OON!J235</f>
        <v>0</v>
      </c>
      <c r="X235" s="35">
        <f>OON!P235</f>
        <v>0</v>
      </c>
      <c r="Y235" s="35">
        <f>OON!N235</f>
        <v>0</v>
      </c>
      <c r="Z235" s="35">
        <f>W235+X235+Y235</f>
        <v>0</v>
      </c>
      <c r="AA235" s="35">
        <f>V235+Z235</f>
        <v>0</v>
      </c>
      <c r="AB235" s="35">
        <f>ROUND((V235+W235+X235)*33.8%,0)</f>
        <v>0</v>
      </c>
      <c r="AC235" s="35">
        <f>ROUND(V235*1%,0)</f>
        <v>0</v>
      </c>
      <c r="AD235" s="35"/>
      <c r="AE235" s="38">
        <f>OON!S235</f>
        <v>0</v>
      </c>
      <c r="AF235" s="38"/>
      <c r="AG235" s="38"/>
      <c r="AH235" s="38"/>
      <c r="AI235" s="38"/>
      <c r="AJ235" s="38"/>
      <c r="AK235" s="38">
        <f>AE235+AF235+AG235+AH235+AI235+AJ235</f>
        <v>0</v>
      </c>
      <c r="AL235" s="35">
        <f>AM235+AN235+AO235+AP235+AQ235</f>
        <v>330763</v>
      </c>
      <c r="AM235" s="35">
        <f>I235+V235</f>
        <v>245373</v>
      </c>
      <c r="AN235" s="35">
        <f>J235+Z235</f>
        <v>0</v>
      </c>
      <c r="AO235" s="35">
        <f t="shared" ref="AO235" si="249">K235+AB235</f>
        <v>82936</v>
      </c>
      <c r="AP235" s="35">
        <f t="shared" ref="AP235" si="250">L235+AC235</f>
        <v>2454</v>
      </c>
      <c r="AQ235" s="35">
        <f t="shared" ref="AQ235" si="251">M235+AD235</f>
        <v>0</v>
      </c>
      <c r="AR235" s="38">
        <f>N235+AK235</f>
        <v>0.35</v>
      </c>
    </row>
    <row r="236" spans="1:44" x14ac:dyDescent="0.25">
      <c r="A236" s="45"/>
      <c r="B236" s="45"/>
      <c r="C236" s="45"/>
      <c r="D236" s="39" t="s">
        <v>202</v>
      </c>
      <c r="E236" s="45"/>
      <c r="F236" s="45"/>
      <c r="G236" s="45"/>
      <c r="H236" s="46">
        <f>SUM(H231:H235)</f>
        <v>12458735</v>
      </c>
      <c r="I236" s="46">
        <f t="shared" ref="I236:M236" si="252">SUM(I231:I235)</f>
        <v>9242385</v>
      </c>
      <c r="J236" s="46">
        <f t="shared" si="252"/>
        <v>0</v>
      </c>
      <c r="K236" s="46">
        <f t="shared" si="252"/>
        <v>3123926</v>
      </c>
      <c r="L236" s="46">
        <f t="shared" si="252"/>
        <v>92424</v>
      </c>
      <c r="M236" s="46">
        <f t="shared" si="252"/>
        <v>0</v>
      </c>
      <c r="N236" s="47">
        <f>SUM(N231:N235)</f>
        <v>13.229999999999999</v>
      </c>
      <c r="O236" s="46">
        <f>SUM(O231:O235)</f>
        <v>0</v>
      </c>
      <c r="P236" s="46">
        <f t="shared" ref="P236:AR236" si="253">SUM(P231:P235)</f>
        <v>0</v>
      </c>
      <c r="Q236" s="46">
        <f t="shared" si="253"/>
        <v>0</v>
      </c>
      <c r="R236" s="46">
        <f t="shared" si="253"/>
        <v>0</v>
      </c>
      <c r="S236" s="46">
        <f t="shared" si="253"/>
        <v>0</v>
      </c>
      <c r="T236" s="46">
        <f t="shared" si="253"/>
        <v>0</v>
      </c>
      <c r="U236" s="46">
        <f t="shared" si="253"/>
        <v>0</v>
      </c>
      <c r="V236" s="46">
        <f t="shared" si="253"/>
        <v>0</v>
      </c>
      <c r="W236" s="46">
        <f t="shared" si="253"/>
        <v>0</v>
      </c>
      <c r="X236" s="46">
        <f t="shared" si="253"/>
        <v>0</v>
      </c>
      <c r="Y236" s="46">
        <f t="shared" si="253"/>
        <v>0</v>
      </c>
      <c r="Z236" s="46">
        <f t="shared" si="253"/>
        <v>0</v>
      </c>
      <c r="AA236" s="46">
        <f t="shared" si="253"/>
        <v>0</v>
      </c>
      <c r="AB236" s="46">
        <f t="shared" si="253"/>
        <v>0</v>
      </c>
      <c r="AC236" s="46">
        <f t="shared" si="253"/>
        <v>0</v>
      </c>
      <c r="AD236" s="46">
        <f t="shared" si="253"/>
        <v>0</v>
      </c>
      <c r="AE236" s="51">
        <f t="shared" si="253"/>
        <v>0</v>
      </c>
      <c r="AF236" s="51">
        <f t="shared" si="253"/>
        <v>0</v>
      </c>
      <c r="AG236" s="51">
        <f t="shared" si="253"/>
        <v>0</v>
      </c>
      <c r="AH236" s="51">
        <f t="shared" si="253"/>
        <v>0</v>
      </c>
      <c r="AI236" s="51">
        <f t="shared" si="253"/>
        <v>0</v>
      </c>
      <c r="AJ236" s="51">
        <f t="shared" si="253"/>
        <v>0</v>
      </c>
      <c r="AK236" s="51">
        <f t="shared" si="253"/>
        <v>0</v>
      </c>
      <c r="AL236" s="46">
        <f t="shared" si="253"/>
        <v>12458735</v>
      </c>
      <c r="AM236" s="46">
        <f t="shared" si="253"/>
        <v>9242385</v>
      </c>
      <c r="AN236" s="46">
        <f t="shared" si="253"/>
        <v>0</v>
      </c>
      <c r="AO236" s="46">
        <f t="shared" si="253"/>
        <v>3123926</v>
      </c>
      <c r="AP236" s="46">
        <f t="shared" si="253"/>
        <v>92424</v>
      </c>
      <c r="AQ236" s="39">
        <f t="shared" si="253"/>
        <v>0</v>
      </c>
      <c r="AR236" s="39">
        <f t="shared" si="253"/>
        <v>13.229999999999999</v>
      </c>
    </row>
    <row r="237" spans="1:44" x14ac:dyDescent="0.25">
      <c r="A237" s="45"/>
      <c r="B237" s="45"/>
      <c r="C237" s="45"/>
      <c r="D237" s="39" t="s">
        <v>203</v>
      </c>
      <c r="E237" s="45"/>
      <c r="F237" s="45"/>
      <c r="G237" s="45"/>
      <c r="H237" s="46">
        <f>H236+H230+H226+H223+H220+H217+H214+H211+H208+H205+H202+H199+H196+H191+H185+H180+H174+H169+H165+H159+H149+H139+H135+H129+H125+H121+H118+H114+H111+H108+H104+H100+H97+H93+H89+H83+H78+H74+H70+H66+H61+H57+H54+H50+H47+H43+H40+H37+H33+H30+H27+H24+H21+H18+H15+H12+H9</f>
        <v>2102517046</v>
      </c>
      <c r="I237" s="46">
        <f t="shared" ref="I237:AR237" si="254">I236+I230+I226+I223+I220+I217+I214+I211+I208+I205+I202+I199+I196+I191+I185+I180+I174+I169+I165+I159+I149+I139+I135+I129+I125+I121+I118+I114+I111+I108+I104+I100+I97+I93+I89+I83+I78+I74+I70+I66+I61+I57+I54+I50+I47+I43+I40+I37+I33+I30+I27+I24+I21+I18+I15+I12+I9</f>
        <v>1546675324</v>
      </c>
      <c r="J237" s="46">
        <f t="shared" si="254"/>
        <v>0</v>
      </c>
      <c r="K237" s="46">
        <f t="shared" si="254"/>
        <v>522776262</v>
      </c>
      <c r="L237" s="46">
        <f t="shared" si="254"/>
        <v>15466752</v>
      </c>
      <c r="M237" s="46">
        <f t="shared" si="254"/>
        <v>17598708</v>
      </c>
      <c r="N237" s="47">
        <f t="shared" si="254"/>
        <v>2163.0466000000001</v>
      </c>
      <c r="O237" s="46">
        <f t="shared" si="254"/>
        <v>-2250627</v>
      </c>
      <c r="P237" s="46">
        <f t="shared" si="254"/>
        <v>0</v>
      </c>
      <c r="Q237" s="46">
        <f t="shared" si="254"/>
        <v>4867425</v>
      </c>
      <c r="R237" s="46">
        <f t="shared" si="254"/>
        <v>0</v>
      </c>
      <c r="S237" s="46">
        <f t="shared" si="254"/>
        <v>539639</v>
      </c>
      <c r="T237" s="46">
        <f t="shared" si="254"/>
        <v>0</v>
      </c>
      <c r="U237" s="46">
        <f t="shared" si="254"/>
        <v>0</v>
      </c>
      <c r="V237" s="46">
        <f t="shared" si="254"/>
        <v>3156437</v>
      </c>
      <c r="W237" s="46">
        <f t="shared" si="254"/>
        <v>5002400</v>
      </c>
      <c r="X237" s="46">
        <f t="shared" si="254"/>
        <v>2250627</v>
      </c>
      <c r="Y237" s="46">
        <f t="shared" si="254"/>
        <v>0</v>
      </c>
      <c r="Z237" s="46">
        <f t="shared" si="254"/>
        <v>7253027</v>
      </c>
      <c r="AA237" s="46">
        <f t="shared" si="254"/>
        <v>10409464</v>
      </c>
      <c r="AB237" s="46">
        <f t="shared" si="254"/>
        <v>3518399</v>
      </c>
      <c r="AC237" s="46">
        <f t="shared" si="254"/>
        <v>31565</v>
      </c>
      <c r="AD237" s="46">
        <f t="shared" si="254"/>
        <v>0</v>
      </c>
      <c r="AE237" s="51">
        <f t="shared" si="254"/>
        <v>-3.3100000000000005</v>
      </c>
      <c r="AF237" s="51">
        <f t="shared" si="254"/>
        <v>0</v>
      </c>
      <c r="AG237" s="51">
        <f t="shared" si="254"/>
        <v>11.780000000000001</v>
      </c>
      <c r="AH237" s="51">
        <f t="shared" si="254"/>
        <v>0.82000000000000006</v>
      </c>
      <c r="AI237" s="51">
        <f t="shared" si="254"/>
        <v>0</v>
      </c>
      <c r="AJ237" s="51">
        <f t="shared" si="254"/>
        <v>0</v>
      </c>
      <c r="AK237" s="51">
        <f t="shared" si="254"/>
        <v>9.2900000000000063</v>
      </c>
      <c r="AL237" s="46">
        <f t="shared" si="254"/>
        <v>2116476474</v>
      </c>
      <c r="AM237" s="46">
        <f t="shared" si="254"/>
        <v>1549831761</v>
      </c>
      <c r="AN237" s="46">
        <f t="shared" si="254"/>
        <v>7253027</v>
      </c>
      <c r="AO237" s="46">
        <f t="shared" si="254"/>
        <v>526294661</v>
      </c>
      <c r="AP237" s="46">
        <f t="shared" si="254"/>
        <v>15498317</v>
      </c>
      <c r="AQ237" s="46">
        <f t="shared" si="254"/>
        <v>17598708</v>
      </c>
      <c r="AR237" s="51">
        <f t="shared" si="254"/>
        <v>2172.3365999999996</v>
      </c>
    </row>
    <row r="238" spans="1:44" x14ac:dyDescent="0.25">
      <c r="AL238" s="1">
        <f>H237+AA237+AB237+AC237+AD237</f>
        <v>2116476474</v>
      </c>
      <c r="AR238" s="6">
        <f>N237+AK237</f>
        <v>2172.3366000000001</v>
      </c>
    </row>
  </sheetData>
  <autoFilter ref="A6:AR237" xr:uid="{473806CB-EACA-4D92-886A-A0BB9FA71254}"/>
  <sortState xmlns:xlrd2="http://schemas.microsoft.com/office/spreadsheetml/2017/richdata2" ref="A7:AR238">
    <sortCondition ref="A7:A238"/>
    <sortCondition ref="E7:E238"/>
  </sortState>
  <mergeCells count="31">
    <mergeCell ref="H2:N2"/>
    <mergeCell ref="O2:AK2"/>
    <mergeCell ref="AL2:AR2"/>
    <mergeCell ref="O3:V3"/>
    <mergeCell ref="W3:Z3"/>
    <mergeCell ref="AA3:AA5"/>
    <mergeCell ref="O4:V4"/>
    <mergeCell ref="W4:Z4"/>
    <mergeCell ref="AI4:AI5"/>
    <mergeCell ref="AJ4:AJ5"/>
    <mergeCell ref="AK4:AK5"/>
    <mergeCell ref="AO3:AR3"/>
    <mergeCell ref="AR4:AR5"/>
    <mergeCell ref="AL4:AL5"/>
    <mergeCell ref="AO4:AQ4"/>
    <mergeCell ref="AE4:AE5"/>
    <mergeCell ref="H3:J3"/>
    <mergeCell ref="K3:M3"/>
    <mergeCell ref="AB3:AD4"/>
    <mergeCell ref="AM4:AM5"/>
    <mergeCell ref="H4:H5"/>
    <mergeCell ref="N4:N5"/>
    <mergeCell ref="AE3:AK3"/>
    <mergeCell ref="AL3:AN3"/>
    <mergeCell ref="I4:I5"/>
    <mergeCell ref="J4:J5"/>
    <mergeCell ref="K4:M4"/>
    <mergeCell ref="AF4:AF5"/>
    <mergeCell ref="AG4:AG5"/>
    <mergeCell ref="AH4:AH5"/>
    <mergeCell ref="AN4:AN5"/>
  </mergeCells>
  <pageMargins left="0.23622047244094491" right="0.23622047244094491" top="0.74803149606299213" bottom="0.74803149606299213" header="0.31496062992125984" footer="0.31496062992125984"/>
  <pageSetup paperSize="8" scale="47" fitToWidth="2" fitToHeight="4" pageOrder="overThenDown" orientation="landscape" r:id="rId1"/>
  <colBreaks count="1" manualBreakCount="1">
    <brk id="30" max="23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9BD89-6C20-454E-9719-32B146A1FD41}">
  <dimension ref="A1:S237"/>
  <sheetViews>
    <sheetView showGridLines="0" zoomScaleNormal="100" workbookViewId="0">
      <pane xSplit="7" ySplit="6" topLeftCell="H12" activePane="bottomRight" state="frozen"/>
      <selection pane="topRight" activeCell="H1" sqref="H1"/>
      <selection pane="bottomLeft" activeCell="A7" sqref="A7"/>
      <selection pane="bottomRight" activeCell="I34" sqref="I34"/>
    </sheetView>
  </sheetViews>
  <sheetFormatPr defaultRowHeight="15" x14ac:dyDescent="0.25"/>
  <cols>
    <col min="2" max="2" width="14.5703125" customWidth="1"/>
    <col min="3" max="3" width="13.42578125" customWidth="1"/>
    <col min="4" max="4" width="80.85546875" customWidth="1"/>
    <col min="6" max="6" width="11.5703125" customWidth="1"/>
    <col min="8" max="8" width="9.85546875" bestFit="1" customWidth="1"/>
    <col min="17" max="17" width="9.140625" style="1"/>
    <col min="18" max="18" width="10.42578125" customWidth="1"/>
    <col min="19" max="19" width="10.7109375" customWidth="1"/>
  </cols>
  <sheetData>
    <row r="1" spans="1:19" x14ac:dyDescent="0.25">
      <c r="A1" s="4"/>
      <c r="B1" s="4"/>
      <c r="C1" s="4"/>
      <c r="D1" s="4"/>
      <c r="E1" s="3"/>
      <c r="F1" s="4"/>
      <c r="G1" s="4"/>
      <c r="H1" s="1"/>
      <c r="J1" s="1"/>
      <c r="K1" s="1"/>
      <c r="L1" s="1"/>
      <c r="M1" s="1"/>
      <c r="N1" s="1"/>
      <c r="O1" s="1"/>
      <c r="P1" s="6"/>
      <c r="Q1" s="21"/>
      <c r="R1" s="6"/>
      <c r="S1" s="6"/>
    </row>
    <row r="2" spans="1:19" ht="15.75" x14ac:dyDescent="0.25">
      <c r="A2" s="22" t="s">
        <v>127</v>
      </c>
      <c r="B2" s="2"/>
      <c r="C2" s="2"/>
      <c r="E2" s="2"/>
      <c r="F2" s="8"/>
      <c r="G2" s="8"/>
      <c r="H2" s="115" t="s">
        <v>204</v>
      </c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19" ht="36" customHeight="1" x14ac:dyDescent="0.25">
      <c r="A3" s="2"/>
      <c r="B3" s="2"/>
      <c r="C3" s="2"/>
      <c r="D3" s="23"/>
      <c r="E3" s="2"/>
      <c r="F3" s="9"/>
      <c r="G3" s="9"/>
      <c r="H3" s="111" t="s">
        <v>128</v>
      </c>
      <c r="I3" s="112" t="s">
        <v>129</v>
      </c>
      <c r="J3" s="112"/>
      <c r="K3" s="112"/>
      <c r="L3" s="112"/>
      <c r="M3" s="113" t="s">
        <v>130</v>
      </c>
      <c r="N3" s="114" t="s">
        <v>131</v>
      </c>
      <c r="O3" s="116" t="s">
        <v>132</v>
      </c>
      <c r="P3" s="116" t="s">
        <v>205</v>
      </c>
      <c r="Q3" s="120" t="s">
        <v>133</v>
      </c>
      <c r="R3" s="121"/>
      <c r="S3" s="122"/>
    </row>
    <row r="4" spans="1:19" ht="35.25" customHeight="1" x14ac:dyDescent="0.25">
      <c r="D4" s="24"/>
      <c r="E4" s="2"/>
      <c r="H4" s="111"/>
      <c r="I4" s="119" t="s">
        <v>134</v>
      </c>
      <c r="J4" s="119"/>
      <c r="K4" s="113" t="s">
        <v>135</v>
      </c>
      <c r="L4" s="113"/>
      <c r="M4" s="113"/>
      <c r="N4" s="114"/>
      <c r="O4" s="117"/>
      <c r="P4" s="117"/>
      <c r="Q4" s="30" t="s">
        <v>137</v>
      </c>
      <c r="R4" s="31" t="s">
        <v>138</v>
      </c>
      <c r="S4" s="28" t="s">
        <v>206</v>
      </c>
    </row>
    <row r="5" spans="1:19" ht="56.25" x14ac:dyDescent="0.25">
      <c r="A5" s="10" t="s">
        <v>97</v>
      </c>
      <c r="B5" s="11" t="s">
        <v>98</v>
      </c>
      <c r="C5" s="11" t="s">
        <v>1</v>
      </c>
      <c r="D5" s="10" t="s">
        <v>99</v>
      </c>
      <c r="E5" s="10" t="s">
        <v>2</v>
      </c>
      <c r="F5" s="10" t="s">
        <v>3</v>
      </c>
      <c r="G5" s="10" t="s">
        <v>4</v>
      </c>
      <c r="H5" s="111"/>
      <c r="I5" s="25" t="s">
        <v>141</v>
      </c>
      <c r="J5" s="26" t="s">
        <v>139</v>
      </c>
      <c r="K5" s="25" t="s">
        <v>136</v>
      </c>
      <c r="L5" s="26" t="s">
        <v>140</v>
      </c>
      <c r="M5" s="113"/>
      <c r="N5" s="114"/>
      <c r="O5" s="118"/>
      <c r="P5" s="118"/>
      <c r="Q5" s="27" t="s">
        <v>91</v>
      </c>
      <c r="R5" s="29" t="s">
        <v>91</v>
      </c>
      <c r="S5" s="28" t="s">
        <v>91</v>
      </c>
    </row>
    <row r="6" spans="1:19" x14ac:dyDescent="0.25">
      <c r="A6" s="12" t="s">
        <v>107</v>
      </c>
      <c r="B6" s="12" t="s">
        <v>0</v>
      </c>
      <c r="C6" s="12" t="s">
        <v>108</v>
      </c>
      <c r="D6" s="12" t="s">
        <v>109</v>
      </c>
      <c r="E6" s="12" t="s">
        <v>110</v>
      </c>
      <c r="F6" s="12" t="s">
        <v>111</v>
      </c>
      <c r="G6" s="12" t="s">
        <v>112</v>
      </c>
      <c r="H6" s="12" t="s">
        <v>89</v>
      </c>
      <c r="I6" s="12" t="s">
        <v>89</v>
      </c>
      <c r="J6" s="12" t="s">
        <v>89</v>
      </c>
      <c r="K6" s="12" t="s">
        <v>89</v>
      </c>
      <c r="L6" s="12" t="s">
        <v>89</v>
      </c>
      <c r="M6" s="12" t="s">
        <v>89</v>
      </c>
      <c r="N6" s="12" t="s">
        <v>89</v>
      </c>
      <c r="O6" s="12" t="s">
        <v>144</v>
      </c>
      <c r="P6" s="12" t="s">
        <v>144</v>
      </c>
      <c r="Q6" s="13" t="s">
        <v>145</v>
      </c>
      <c r="R6" s="12" t="s">
        <v>121</v>
      </c>
      <c r="S6" s="12" t="s">
        <v>121</v>
      </c>
    </row>
    <row r="7" spans="1:19" x14ac:dyDescent="0.25">
      <c r="A7" s="55">
        <v>1401</v>
      </c>
      <c r="B7" s="32">
        <v>600009998</v>
      </c>
      <c r="C7" s="32">
        <v>62237004</v>
      </c>
      <c r="D7" s="33" t="s">
        <v>23</v>
      </c>
      <c r="E7" s="32">
        <v>3121</v>
      </c>
      <c r="F7" s="32" t="s">
        <v>24</v>
      </c>
      <c r="G7" s="32" t="s">
        <v>7</v>
      </c>
      <c r="H7" s="20">
        <f>J7+K7+L7+M7+N7</f>
        <v>0</v>
      </c>
      <c r="I7" s="20"/>
      <c r="J7" s="20"/>
      <c r="K7" s="20">
        <v>0</v>
      </c>
      <c r="L7" s="20">
        <v>0</v>
      </c>
      <c r="M7" s="20">
        <v>0</v>
      </c>
      <c r="N7" s="20">
        <v>0</v>
      </c>
      <c r="O7" s="20">
        <f>(K7+L7+M7+N7)</f>
        <v>0</v>
      </c>
      <c r="P7" s="20">
        <f>ROUND(O7*70%,0)</f>
        <v>0</v>
      </c>
      <c r="Q7" s="20">
        <v>59523</v>
      </c>
      <c r="R7" s="53">
        <f>IF(O7=0,0,ROUND(O7/Q7/12,2))*-1</f>
        <v>0</v>
      </c>
      <c r="S7" s="53">
        <f>IF(P7=0,0,ROUND(P7/Q7/12,2))*-1</f>
        <v>0</v>
      </c>
    </row>
    <row r="8" spans="1:19" x14ac:dyDescent="0.25">
      <c r="A8" s="55">
        <v>1401</v>
      </c>
      <c r="B8" s="32">
        <v>600009998</v>
      </c>
      <c r="C8" s="32">
        <v>62237004</v>
      </c>
      <c r="D8" s="33" t="s">
        <v>23</v>
      </c>
      <c r="E8" s="37">
        <v>3121</v>
      </c>
      <c r="F8" s="37" t="s">
        <v>63</v>
      </c>
      <c r="G8" s="37" t="s">
        <v>64</v>
      </c>
      <c r="H8" s="20">
        <f t="shared" ref="H8:H95" si="0">J8+K8+L8+M8+N8</f>
        <v>0</v>
      </c>
      <c r="I8" s="20"/>
      <c r="J8" s="20"/>
      <c r="K8" s="20"/>
      <c r="L8" s="20"/>
      <c r="M8" s="20"/>
      <c r="N8" s="20"/>
      <c r="O8" s="20">
        <f t="shared" ref="O8:O95" si="1">(K8+L8+M8+N8)</f>
        <v>0</v>
      </c>
      <c r="P8" s="20">
        <f>ROUND(O8*70%,0)</f>
        <v>0</v>
      </c>
      <c r="Q8" s="20">
        <v>59523</v>
      </c>
      <c r="R8" s="53">
        <f t="shared" ref="R8:R95" si="2">IF(O8=0,0,ROUND(O8/Q8/12,2))*-1</f>
        <v>0</v>
      </c>
      <c r="S8" s="53">
        <f>IF(P8=0,0,ROUND(P8/Q8/12,2))*-1</f>
        <v>0</v>
      </c>
    </row>
    <row r="9" spans="1:19" x14ac:dyDescent="0.25">
      <c r="A9" s="57"/>
      <c r="B9" s="58"/>
      <c r="C9" s="58"/>
      <c r="D9" s="56" t="s">
        <v>146</v>
      </c>
      <c r="E9" s="59"/>
      <c r="F9" s="59"/>
      <c r="G9" s="59"/>
      <c r="H9" s="60">
        <f t="shared" ref="H9:S9" si="3">SUM(H7:H8)</f>
        <v>0</v>
      </c>
      <c r="I9" s="60">
        <f t="shared" si="3"/>
        <v>0</v>
      </c>
      <c r="J9" s="60">
        <f t="shared" si="3"/>
        <v>0</v>
      </c>
      <c r="K9" s="60">
        <f t="shared" si="3"/>
        <v>0</v>
      </c>
      <c r="L9" s="60">
        <f t="shared" si="3"/>
        <v>0</v>
      </c>
      <c r="M9" s="60">
        <f t="shared" si="3"/>
        <v>0</v>
      </c>
      <c r="N9" s="60">
        <f t="shared" si="3"/>
        <v>0</v>
      </c>
      <c r="O9" s="60">
        <f t="shared" si="3"/>
        <v>0</v>
      </c>
      <c r="P9" s="60">
        <f t="shared" si="3"/>
        <v>0</v>
      </c>
      <c r="Q9" s="60">
        <f t="shared" si="3"/>
        <v>119046</v>
      </c>
      <c r="R9" s="61">
        <f t="shared" si="3"/>
        <v>0</v>
      </c>
      <c r="S9" s="61">
        <f t="shared" si="3"/>
        <v>0</v>
      </c>
    </row>
    <row r="10" spans="1:19" x14ac:dyDescent="0.25">
      <c r="A10" s="55">
        <v>1402</v>
      </c>
      <c r="B10" s="32">
        <v>600010007</v>
      </c>
      <c r="C10" s="32">
        <v>828840</v>
      </c>
      <c r="D10" s="33" t="s">
        <v>25</v>
      </c>
      <c r="E10" s="32">
        <v>3121</v>
      </c>
      <c r="F10" s="32" t="s">
        <v>24</v>
      </c>
      <c r="G10" s="32" t="s">
        <v>7</v>
      </c>
      <c r="H10" s="20">
        <f t="shared" si="0"/>
        <v>0</v>
      </c>
      <c r="I10" s="20"/>
      <c r="J10" s="20"/>
      <c r="K10" s="20">
        <v>0</v>
      </c>
      <c r="L10" s="20">
        <v>0</v>
      </c>
      <c r="M10" s="20">
        <v>0</v>
      </c>
      <c r="N10" s="20">
        <v>0</v>
      </c>
      <c r="O10" s="20">
        <f t="shared" si="1"/>
        <v>0</v>
      </c>
      <c r="P10" s="20">
        <f t="shared" ref="P10:P11" si="4">ROUND(O10*70%,0)</f>
        <v>0</v>
      </c>
      <c r="Q10" s="20">
        <v>59523</v>
      </c>
      <c r="R10" s="53">
        <f t="shared" si="2"/>
        <v>0</v>
      </c>
      <c r="S10" s="53">
        <f t="shared" ref="S10:S11" si="5">IF(P10=0,0,ROUND(P10/Q10/12,2))*-1</f>
        <v>0</v>
      </c>
    </row>
    <row r="11" spans="1:19" x14ac:dyDescent="0.25">
      <c r="A11" s="55">
        <v>1402</v>
      </c>
      <c r="B11" s="32">
        <v>600010007</v>
      </c>
      <c r="C11" s="32">
        <v>828840</v>
      </c>
      <c r="D11" s="33" t="s">
        <v>25</v>
      </c>
      <c r="E11" s="37">
        <v>3121</v>
      </c>
      <c r="F11" s="37" t="s">
        <v>63</v>
      </c>
      <c r="G11" s="37" t="s">
        <v>64</v>
      </c>
      <c r="H11" s="20">
        <f t="shared" si="0"/>
        <v>0</v>
      </c>
      <c r="I11" s="20"/>
      <c r="J11" s="20"/>
      <c r="K11" s="20"/>
      <c r="L11" s="20"/>
      <c r="M11" s="20"/>
      <c r="N11" s="20"/>
      <c r="O11" s="20">
        <f t="shared" si="1"/>
        <v>0</v>
      </c>
      <c r="P11" s="20">
        <f t="shared" si="4"/>
        <v>0</v>
      </c>
      <c r="Q11" s="20">
        <v>59523</v>
      </c>
      <c r="R11" s="53">
        <f t="shared" si="2"/>
        <v>0</v>
      </c>
      <c r="S11" s="53">
        <f t="shared" si="5"/>
        <v>0</v>
      </c>
    </row>
    <row r="12" spans="1:19" x14ac:dyDescent="0.25">
      <c r="A12" s="57"/>
      <c r="B12" s="58"/>
      <c r="C12" s="58"/>
      <c r="D12" s="56" t="s">
        <v>147</v>
      </c>
      <c r="E12" s="59"/>
      <c r="F12" s="59"/>
      <c r="G12" s="59"/>
      <c r="H12" s="60">
        <f t="shared" ref="H12:S12" si="6">SUM(H10:H11)</f>
        <v>0</v>
      </c>
      <c r="I12" s="60">
        <f t="shared" si="6"/>
        <v>0</v>
      </c>
      <c r="J12" s="60">
        <f t="shared" si="6"/>
        <v>0</v>
      </c>
      <c r="K12" s="60">
        <f t="shared" si="6"/>
        <v>0</v>
      </c>
      <c r="L12" s="60">
        <f t="shared" si="6"/>
        <v>0</v>
      </c>
      <c r="M12" s="60">
        <f t="shared" si="6"/>
        <v>0</v>
      </c>
      <c r="N12" s="60">
        <f t="shared" si="6"/>
        <v>0</v>
      </c>
      <c r="O12" s="60">
        <f t="shared" si="6"/>
        <v>0</v>
      </c>
      <c r="P12" s="60">
        <f t="shared" si="6"/>
        <v>0</v>
      </c>
      <c r="Q12" s="60">
        <f t="shared" si="6"/>
        <v>119046</v>
      </c>
      <c r="R12" s="61">
        <f t="shared" si="6"/>
        <v>0</v>
      </c>
      <c r="S12" s="61">
        <f t="shared" si="6"/>
        <v>0</v>
      </c>
    </row>
    <row r="13" spans="1:19" x14ac:dyDescent="0.25">
      <c r="A13" s="55">
        <v>1403</v>
      </c>
      <c r="B13" s="32">
        <v>600010449</v>
      </c>
      <c r="C13" s="32">
        <v>60252758</v>
      </c>
      <c r="D13" s="33" t="s">
        <v>26</v>
      </c>
      <c r="E13" s="32">
        <v>3121</v>
      </c>
      <c r="F13" s="32" t="s">
        <v>24</v>
      </c>
      <c r="G13" s="32" t="s">
        <v>7</v>
      </c>
      <c r="H13" s="20">
        <f t="shared" si="0"/>
        <v>45000</v>
      </c>
      <c r="I13" s="20"/>
      <c r="J13" s="20"/>
      <c r="K13" s="20"/>
      <c r="L13" s="20">
        <v>45000</v>
      </c>
      <c r="M13" s="20">
        <v>0</v>
      </c>
      <c r="N13" s="20">
        <v>0</v>
      </c>
      <c r="O13" s="20">
        <f t="shared" si="1"/>
        <v>45000</v>
      </c>
      <c r="P13" s="20">
        <f t="shared" ref="P13:P14" si="7">ROUND(O13*70%,0)</f>
        <v>31500</v>
      </c>
      <c r="Q13" s="20">
        <v>59523</v>
      </c>
      <c r="R13" s="53">
        <f t="shared" si="2"/>
        <v>-0.06</v>
      </c>
      <c r="S13" s="53">
        <f t="shared" ref="S13:S14" si="8">IF(P13=0,0,ROUND(P13/Q13/12,2))*-1</f>
        <v>-0.04</v>
      </c>
    </row>
    <row r="14" spans="1:19" x14ac:dyDescent="0.25">
      <c r="A14" s="55">
        <v>1403</v>
      </c>
      <c r="B14" s="32">
        <v>600010449</v>
      </c>
      <c r="C14" s="32">
        <v>60252758</v>
      </c>
      <c r="D14" s="33" t="s">
        <v>26</v>
      </c>
      <c r="E14" s="37">
        <v>3121</v>
      </c>
      <c r="F14" s="37" t="s">
        <v>63</v>
      </c>
      <c r="G14" s="37" t="s">
        <v>64</v>
      </c>
      <c r="H14" s="20">
        <f t="shared" si="0"/>
        <v>0</v>
      </c>
      <c r="I14" s="20"/>
      <c r="J14" s="20"/>
      <c r="K14" s="20"/>
      <c r="L14" s="20"/>
      <c r="M14" s="20"/>
      <c r="N14" s="20"/>
      <c r="O14" s="20">
        <f t="shared" si="1"/>
        <v>0</v>
      </c>
      <c r="P14" s="20">
        <f t="shared" si="7"/>
        <v>0</v>
      </c>
      <c r="Q14" s="20">
        <v>59523</v>
      </c>
      <c r="R14" s="53">
        <f t="shared" si="2"/>
        <v>0</v>
      </c>
      <c r="S14" s="53">
        <f t="shared" si="8"/>
        <v>0</v>
      </c>
    </row>
    <row r="15" spans="1:19" x14ac:dyDescent="0.25">
      <c r="A15" s="57"/>
      <c r="B15" s="58"/>
      <c r="C15" s="58"/>
      <c r="D15" s="56" t="s">
        <v>148</v>
      </c>
      <c r="E15" s="59"/>
      <c r="F15" s="59"/>
      <c r="G15" s="59"/>
      <c r="H15" s="60">
        <f t="shared" ref="H15:S15" si="9">SUM(H13:H14)</f>
        <v>45000</v>
      </c>
      <c r="I15" s="60">
        <f t="shared" si="9"/>
        <v>0</v>
      </c>
      <c r="J15" s="60">
        <f t="shared" si="9"/>
        <v>0</v>
      </c>
      <c r="K15" s="60">
        <f t="shared" si="9"/>
        <v>0</v>
      </c>
      <c r="L15" s="60">
        <f t="shared" si="9"/>
        <v>45000</v>
      </c>
      <c r="M15" s="60">
        <f t="shared" si="9"/>
        <v>0</v>
      </c>
      <c r="N15" s="60">
        <f t="shared" si="9"/>
        <v>0</v>
      </c>
      <c r="O15" s="60">
        <f t="shared" si="9"/>
        <v>45000</v>
      </c>
      <c r="P15" s="60">
        <f t="shared" si="9"/>
        <v>31500</v>
      </c>
      <c r="Q15" s="60">
        <f t="shared" si="9"/>
        <v>119046</v>
      </c>
      <c r="R15" s="61">
        <f t="shared" si="9"/>
        <v>-0.06</v>
      </c>
      <c r="S15" s="61">
        <f t="shared" si="9"/>
        <v>-0.04</v>
      </c>
    </row>
    <row r="16" spans="1:19" x14ac:dyDescent="0.25">
      <c r="A16" s="55">
        <v>1404</v>
      </c>
      <c r="B16" s="32">
        <v>600010414</v>
      </c>
      <c r="C16" s="32">
        <v>60252570</v>
      </c>
      <c r="D16" s="33" t="s">
        <v>27</v>
      </c>
      <c r="E16" s="32">
        <v>3121</v>
      </c>
      <c r="F16" s="32" t="s">
        <v>24</v>
      </c>
      <c r="G16" s="32" t="s">
        <v>7</v>
      </c>
      <c r="H16" s="20">
        <f t="shared" si="0"/>
        <v>0</v>
      </c>
      <c r="I16" s="20"/>
      <c r="J16" s="20"/>
      <c r="K16" s="20">
        <v>0</v>
      </c>
      <c r="L16" s="20">
        <v>0</v>
      </c>
      <c r="M16" s="20">
        <v>0</v>
      </c>
      <c r="N16" s="20">
        <v>0</v>
      </c>
      <c r="O16" s="20">
        <f t="shared" si="1"/>
        <v>0</v>
      </c>
      <c r="P16" s="20">
        <f t="shared" ref="P16:P17" si="10">ROUND(O16*70%,0)</f>
        <v>0</v>
      </c>
      <c r="Q16" s="20">
        <v>59523</v>
      </c>
      <c r="R16" s="53">
        <f t="shared" si="2"/>
        <v>0</v>
      </c>
      <c r="S16" s="53">
        <f t="shared" ref="S16:S17" si="11">IF(P16=0,0,ROUND(P16/Q16/12,2))*-1</f>
        <v>0</v>
      </c>
    </row>
    <row r="17" spans="1:19" x14ac:dyDescent="0.25">
      <c r="A17" s="55">
        <v>1404</v>
      </c>
      <c r="B17" s="32">
        <v>600010414</v>
      </c>
      <c r="C17" s="32">
        <v>60252570</v>
      </c>
      <c r="D17" s="33" t="s">
        <v>27</v>
      </c>
      <c r="E17" s="37">
        <v>3121</v>
      </c>
      <c r="F17" s="37" t="s">
        <v>63</v>
      </c>
      <c r="G17" s="37" t="s">
        <v>64</v>
      </c>
      <c r="H17" s="20">
        <f t="shared" si="0"/>
        <v>0</v>
      </c>
      <c r="I17" s="20"/>
      <c r="J17" s="20"/>
      <c r="K17" s="20"/>
      <c r="L17" s="20"/>
      <c r="M17" s="20"/>
      <c r="N17" s="20"/>
      <c r="O17" s="20">
        <f t="shared" si="1"/>
        <v>0</v>
      </c>
      <c r="P17" s="20">
        <f t="shared" si="10"/>
        <v>0</v>
      </c>
      <c r="Q17" s="20">
        <v>59523</v>
      </c>
      <c r="R17" s="53">
        <f t="shared" si="2"/>
        <v>0</v>
      </c>
      <c r="S17" s="53">
        <f t="shared" si="11"/>
        <v>0</v>
      </c>
    </row>
    <row r="18" spans="1:19" x14ac:dyDescent="0.25">
      <c r="A18" s="57"/>
      <c r="B18" s="58"/>
      <c r="C18" s="58"/>
      <c r="D18" s="56" t="s">
        <v>149</v>
      </c>
      <c r="E18" s="59"/>
      <c r="F18" s="59"/>
      <c r="G18" s="59"/>
      <c r="H18" s="60">
        <f t="shared" ref="H18:S18" si="12">SUM(H16:H17)</f>
        <v>0</v>
      </c>
      <c r="I18" s="60">
        <f t="shared" si="12"/>
        <v>0</v>
      </c>
      <c r="J18" s="60">
        <f t="shared" si="12"/>
        <v>0</v>
      </c>
      <c r="K18" s="60">
        <f t="shared" si="12"/>
        <v>0</v>
      </c>
      <c r="L18" s="60">
        <f t="shared" si="12"/>
        <v>0</v>
      </c>
      <c r="M18" s="60">
        <f t="shared" si="12"/>
        <v>0</v>
      </c>
      <c r="N18" s="60">
        <f t="shared" si="12"/>
        <v>0</v>
      </c>
      <c r="O18" s="60">
        <f t="shared" si="12"/>
        <v>0</v>
      </c>
      <c r="P18" s="60">
        <f t="shared" si="12"/>
        <v>0</v>
      </c>
      <c r="Q18" s="60">
        <f t="shared" si="12"/>
        <v>119046</v>
      </c>
      <c r="R18" s="61">
        <f t="shared" si="12"/>
        <v>0</v>
      </c>
      <c r="S18" s="61">
        <f t="shared" si="12"/>
        <v>0</v>
      </c>
    </row>
    <row r="19" spans="1:19" x14ac:dyDescent="0.25">
      <c r="A19" s="55">
        <v>1405</v>
      </c>
      <c r="B19" s="32">
        <v>600010554</v>
      </c>
      <c r="C19" s="32">
        <v>46748016</v>
      </c>
      <c r="D19" s="33" t="s">
        <v>28</v>
      </c>
      <c r="E19" s="32">
        <v>3121</v>
      </c>
      <c r="F19" s="32" t="s">
        <v>24</v>
      </c>
      <c r="G19" s="32" t="s">
        <v>7</v>
      </c>
      <c r="H19" s="20">
        <f t="shared" si="0"/>
        <v>250000</v>
      </c>
      <c r="I19" s="20"/>
      <c r="J19" s="20"/>
      <c r="K19" s="20"/>
      <c r="L19" s="20">
        <v>250000</v>
      </c>
      <c r="M19" s="20"/>
      <c r="N19" s="20"/>
      <c r="O19" s="20">
        <f t="shared" si="1"/>
        <v>250000</v>
      </c>
      <c r="P19" s="20">
        <f t="shared" ref="P19:P20" si="13">ROUND(O19*70%,0)</f>
        <v>175000</v>
      </c>
      <c r="Q19" s="20">
        <v>59523</v>
      </c>
      <c r="R19" s="53">
        <f t="shared" si="2"/>
        <v>-0.35</v>
      </c>
      <c r="S19" s="53">
        <f t="shared" ref="S19:S20" si="14">IF(P19=0,0,ROUND(P19/Q19/12,2))*-1</f>
        <v>-0.25</v>
      </c>
    </row>
    <row r="20" spans="1:19" x14ac:dyDescent="0.25">
      <c r="A20" s="55">
        <v>1405</v>
      </c>
      <c r="B20" s="32">
        <v>600010554</v>
      </c>
      <c r="C20" s="32">
        <v>46748016</v>
      </c>
      <c r="D20" s="33" t="s">
        <v>28</v>
      </c>
      <c r="E20" s="37">
        <v>3121</v>
      </c>
      <c r="F20" s="37" t="s">
        <v>63</v>
      </c>
      <c r="G20" s="37" t="s">
        <v>64</v>
      </c>
      <c r="H20" s="20">
        <f t="shared" si="0"/>
        <v>0</v>
      </c>
      <c r="I20" s="20"/>
      <c r="J20" s="20"/>
      <c r="K20" s="20"/>
      <c r="L20" s="20"/>
      <c r="M20" s="20"/>
      <c r="N20" s="20"/>
      <c r="O20" s="20">
        <f t="shared" si="1"/>
        <v>0</v>
      </c>
      <c r="P20" s="20">
        <f t="shared" si="13"/>
        <v>0</v>
      </c>
      <c r="Q20" s="20">
        <v>59523</v>
      </c>
      <c r="R20" s="53">
        <f t="shared" si="2"/>
        <v>0</v>
      </c>
      <c r="S20" s="53">
        <f t="shared" si="14"/>
        <v>0</v>
      </c>
    </row>
    <row r="21" spans="1:19" x14ac:dyDescent="0.25">
      <c r="A21" s="57"/>
      <c r="B21" s="58"/>
      <c r="C21" s="58"/>
      <c r="D21" s="56" t="s">
        <v>150</v>
      </c>
      <c r="E21" s="59"/>
      <c r="F21" s="59"/>
      <c r="G21" s="59"/>
      <c r="H21" s="60">
        <f t="shared" ref="H21:S21" si="15">SUM(H19:H20)</f>
        <v>250000</v>
      </c>
      <c r="I21" s="60">
        <f t="shared" si="15"/>
        <v>0</v>
      </c>
      <c r="J21" s="60">
        <f t="shared" si="15"/>
        <v>0</v>
      </c>
      <c r="K21" s="60">
        <f t="shared" si="15"/>
        <v>0</v>
      </c>
      <c r="L21" s="60">
        <f t="shared" si="15"/>
        <v>250000</v>
      </c>
      <c r="M21" s="60">
        <f t="shared" si="15"/>
        <v>0</v>
      </c>
      <c r="N21" s="60">
        <f t="shared" si="15"/>
        <v>0</v>
      </c>
      <c r="O21" s="60">
        <f t="shared" si="15"/>
        <v>250000</v>
      </c>
      <c r="P21" s="60">
        <f t="shared" si="15"/>
        <v>175000</v>
      </c>
      <c r="Q21" s="60">
        <f t="shared" si="15"/>
        <v>119046</v>
      </c>
      <c r="R21" s="61">
        <f t="shared" si="15"/>
        <v>-0.35</v>
      </c>
      <c r="S21" s="61">
        <f t="shared" si="15"/>
        <v>-0.25</v>
      </c>
    </row>
    <row r="22" spans="1:19" x14ac:dyDescent="0.25">
      <c r="A22" s="55">
        <v>1406</v>
      </c>
      <c r="B22" s="32">
        <v>600010511</v>
      </c>
      <c r="C22" s="32">
        <v>46748067</v>
      </c>
      <c r="D22" s="33" t="s">
        <v>29</v>
      </c>
      <c r="E22" s="32">
        <v>3121</v>
      </c>
      <c r="F22" s="32" t="s">
        <v>24</v>
      </c>
      <c r="G22" s="32" t="s">
        <v>7</v>
      </c>
      <c r="H22" s="20">
        <f t="shared" si="0"/>
        <v>10000</v>
      </c>
      <c r="I22" s="20"/>
      <c r="J22" s="20"/>
      <c r="K22" s="20"/>
      <c r="L22" s="20">
        <v>10000</v>
      </c>
      <c r="M22" s="20"/>
      <c r="N22" s="20"/>
      <c r="O22" s="20">
        <f t="shared" si="1"/>
        <v>10000</v>
      </c>
      <c r="P22" s="20">
        <f t="shared" ref="P22:P23" si="16">ROUND(O22*70%,0)</f>
        <v>7000</v>
      </c>
      <c r="Q22" s="20">
        <v>59523</v>
      </c>
      <c r="R22" s="53">
        <f t="shared" si="2"/>
        <v>-0.01</v>
      </c>
      <c r="S22" s="53">
        <f t="shared" ref="S22:S23" si="17">IF(P22=0,0,ROUND(P22/Q22/12,2))*-1</f>
        <v>-0.01</v>
      </c>
    </row>
    <row r="23" spans="1:19" x14ac:dyDescent="0.25">
      <c r="A23" s="55">
        <v>1406</v>
      </c>
      <c r="B23" s="32">
        <v>600010511</v>
      </c>
      <c r="C23" s="32">
        <v>46748067</v>
      </c>
      <c r="D23" s="33" t="s">
        <v>29</v>
      </c>
      <c r="E23" s="37">
        <v>3121</v>
      </c>
      <c r="F23" s="37" t="s">
        <v>63</v>
      </c>
      <c r="G23" s="37" t="s">
        <v>64</v>
      </c>
      <c r="H23" s="20">
        <f t="shared" si="0"/>
        <v>0</v>
      </c>
      <c r="I23" s="20"/>
      <c r="J23" s="20"/>
      <c r="K23" s="20"/>
      <c r="L23" s="20"/>
      <c r="M23" s="20"/>
      <c r="N23" s="20"/>
      <c r="O23" s="20">
        <f t="shared" si="1"/>
        <v>0</v>
      </c>
      <c r="P23" s="20">
        <f t="shared" si="16"/>
        <v>0</v>
      </c>
      <c r="Q23" s="20">
        <v>59523</v>
      </c>
      <c r="R23" s="53">
        <f t="shared" si="2"/>
        <v>0</v>
      </c>
      <c r="S23" s="53">
        <f t="shared" si="17"/>
        <v>0</v>
      </c>
    </row>
    <row r="24" spans="1:19" x14ac:dyDescent="0.25">
      <c r="A24" s="57"/>
      <c r="B24" s="58"/>
      <c r="C24" s="58"/>
      <c r="D24" s="56" t="s">
        <v>151</v>
      </c>
      <c r="E24" s="59"/>
      <c r="F24" s="59"/>
      <c r="G24" s="59"/>
      <c r="H24" s="60">
        <f t="shared" ref="H24:S24" si="18">SUM(H22:H23)</f>
        <v>10000</v>
      </c>
      <c r="I24" s="60">
        <f t="shared" si="18"/>
        <v>0</v>
      </c>
      <c r="J24" s="60">
        <f t="shared" si="18"/>
        <v>0</v>
      </c>
      <c r="K24" s="60">
        <f t="shared" si="18"/>
        <v>0</v>
      </c>
      <c r="L24" s="60">
        <f t="shared" si="18"/>
        <v>10000</v>
      </c>
      <c r="M24" s="60">
        <f t="shared" si="18"/>
        <v>0</v>
      </c>
      <c r="N24" s="60">
        <f t="shared" si="18"/>
        <v>0</v>
      </c>
      <c r="O24" s="60">
        <f t="shared" si="18"/>
        <v>10000</v>
      </c>
      <c r="P24" s="60">
        <f t="shared" si="18"/>
        <v>7000</v>
      </c>
      <c r="Q24" s="60">
        <f t="shared" si="18"/>
        <v>119046</v>
      </c>
      <c r="R24" s="61">
        <f t="shared" si="18"/>
        <v>-0.01</v>
      </c>
      <c r="S24" s="61">
        <f t="shared" si="18"/>
        <v>-0.01</v>
      </c>
    </row>
    <row r="25" spans="1:19" x14ac:dyDescent="0.25">
      <c r="A25" s="55">
        <v>1407</v>
      </c>
      <c r="B25" s="32">
        <v>600012654</v>
      </c>
      <c r="C25" s="32">
        <v>856070</v>
      </c>
      <c r="D25" s="33" t="s">
        <v>30</v>
      </c>
      <c r="E25" s="32">
        <v>3121</v>
      </c>
      <c r="F25" s="32" t="s">
        <v>24</v>
      </c>
      <c r="G25" s="32" t="s">
        <v>7</v>
      </c>
      <c r="H25" s="20">
        <f t="shared" si="0"/>
        <v>20000</v>
      </c>
      <c r="I25" s="20"/>
      <c r="J25" s="20"/>
      <c r="K25" s="20"/>
      <c r="L25" s="20">
        <v>20000</v>
      </c>
      <c r="M25" s="20"/>
      <c r="N25" s="20"/>
      <c r="O25" s="20">
        <f t="shared" si="1"/>
        <v>20000</v>
      </c>
      <c r="P25" s="20">
        <f t="shared" ref="P25:P26" si="19">ROUND(O25*70%,0)</f>
        <v>14000</v>
      </c>
      <c r="Q25" s="20">
        <v>59523</v>
      </c>
      <c r="R25" s="53">
        <f t="shared" si="2"/>
        <v>-0.03</v>
      </c>
      <c r="S25" s="53">
        <f t="shared" ref="S25:S26" si="20">IF(P25=0,0,ROUND(P25/Q25/12,2))*-1</f>
        <v>-0.02</v>
      </c>
    </row>
    <row r="26" spans="1:19" x14ac:dyDescent="0.25">
      <c r="A26" s="55">
        <v>1407</v>
      </c>
      <c r="B26" s="32">
        <v>600012654</v>
      </c>
      <c r="C26" s="32">
        <v>856070</v>
      </c>
      <c r="D26" s="33" t="s">
        <v>30</v>
      </c>
      <c r="E26" s="37">
        <v>3121</v>
      </c>
      <c r="F26" s="37" t="s">
        <v>63</v>
      </c>
      <c r="G26" s="37" t="s">
        <v>64</v>
      </c>
      <c r="H26" s="20">
        <f t="shared" si="0"/>
        <v>0</v>
      </c>
      <c r="I26" s="20"/>
      <c r="J26" s="20"/>
      <c r="K26" s="20"/>
      <c r="L26" s="20"/>
      <c r="M26" s="20"/>
      <c r="N26" s="20"/>
      <c r="O26" s="20">
        <f t="shared" si="1"/>
        <v>0</v>
      </c>
      <c r="P26" s="20">
        <f t="shared" si="19"/>
        <v>0</v>
      </c>
      <c r="Q26" s="20">
        <v>59523</v>
      </c>
      <c r="R26" s="53">
        <f t="shared" si="2"/>
        <v>0</v>
      </c>
      <c r="S26" s="53">
        <f t="shared" si="20"/>
        <v>0</v>
      </c>
    </row>
    <row r="27" spans="1:19" x14ac:dyDescent="0.25">
      <c r="A27" s="57"/>
      <c r="B27" s="58"/>
      <c r="C27" s="58"/>
      <c r="D27" s="56" t="s">
        <v>152</v>
      </c>
      <c r="E27" s="59"/>
      <c r="F27" s="59"/>
      <c r="G27" s="59"/>
      <c r="H27" s="60">
        <f t="shared" ref="H27:S27" si="21">SUM(H25:H26)</f>
        <v>20000</v>
      </c>
      <c r="I27" s="60">
        <f t="shared" si="21"/>
        <v>0</v>
      </c>
      <c r="J27" s="60">
        <f t="shared" si="21"/>
        <v>0</v>
      </c>
      <c r="K27" s="60">
        <f t="shared" si="21"/>
        <v>0</v>
      </c>
      <c r="L27" s="60">
        <f t="shared" si="21"/>
        <v>20000</v>
      </c>
      <c r="M27" s="60">
        <f t="shared" si="21"/>
        <v>0</v>
      </c>
      <c r="N27" s="60">
        <f t="shared" si="21"/>
        <v>0</v>
      </c>
      <c r="O27" s="60">
        <f t="shared" si="21"/>
        <v>20000</v>
      </c>
      <c r="P27" s="60">
        <f t="shared" si="21"/>
        <v>14000</v>
      </c>
      <c r="Q27" s="60">
        <f t="shared" si="21"/>
        <v>119046</v>
      </c>
      <c r="R27" s="61">
        <f t="shared" si="21"/>
        <v>-0.03</v>
      </c>
      <c r="S27" s="61">
        <f t="shared" si="21"/>
        <v>-0.02</v>
      </c>
    </row>
    <row r="28" spans="1:19" x14ac:dyDescent="0.25">
      <c r="A28" s="55">
        <v>1408</v>
      </c>
      <c r="B28" s="32">
        <v>600012638</v>
      </c>
      <c r="C28" s="32">
        <v>854981</v>
      </c>
      <c r="D28" s="33" t="s">
        <v>31</v>
      </c>
      <c r="E28" s="32">
        <v>3121</v>
      </c>
      <c r="F28" s="32" t="s">
        <v>24</v>
      </c>
      <c r="G28" s="32" t="s">
        <v>7</v>
      </c>
      <c r="H28" s="20">
        <f t="shared" si="0"/>
        <v>0</v>
      </c>
      <c r="I28" s="20"/>
      <c r="J28" s="20"/>
      <c r="K28" s="20"/>
      <c r="L28" s="20">
        <v>0</v>
      </c>
      <c r="M28" s="20"/>
      <c r="N28" s="20"/>
      <c r="O28" s="20">
        <f t="shared" si="1"/>
        <v>0</v>
      </c>
      <c r="P28" s="20">
        <f t="shared" ref="P28:P29" si="22">ROUND(O28*70%,0)</f>
        <v>0</v>
      </c>
      <c r="Q28" s="20">
        <v>59523</v>
      </c>
      <c r="R28" s="53">
        <f t="shared" si="2"/>
        <v>0</v>
      </c>
      <c r="S28" s="53">
        <f t="shared" ref="S28:S29" si="23">IF(P28=0,0,ROUND(P28/Q28/12,2))*-1</f>
        <v>0</v>
      </c>
    </row>
    <row r="29" spans="1:19" x14ac:dyDescent="0.25">
      <c r="A29" s="55">
        <v>1408</v>
      </c>
      <c r="B29" s="32">
        <v>600012638</v>
      </c>
      <c r="C29" s="32">
        <v>854981</v>
      </c>
      <c r="D29" s="33" t="s">
        <v>31</v>
      </c>
      <c r="E29" s="37">
        <v>3121</v>
      </c>
      <c r="F29" s="37" t="s">
        <v>63</v>
      </c>
      <c r="G29" s="37" t="s">
        <v>64</v>
      </c>
      <c r="H29" s="20">
        <f t="shared" si="0"/>
        <v>0</v>
      </c>
      <c r="I29" s="20"/>
      <c r="J29" s="20"/>
      <c r="K29" s="20"/>
      <c r="L29" s="20"/>
      <c r="M29" s="20"/>
      <c r="N29" s="20"/>
      <c r="O29" s="20">
        <f t="shared" si="1"/>
        <v>0</v>
      </c>
      <c r="P29" s="20">
        <f t="shared" si="22"/>
        <v>0</v>
      </c>
      <c r="Q29" s="20">
        <v>59523</v>
      </c>
      <c r="R29" s="53">
        <f t="shared" si="2"/>
        <v>0</v>
      </c>
      <c r="S29" s="53">
        <f t="shared" si="23"/>
        <v>0</v>
      </c>
    </row>
    <row r="30" spans="1:19" x14ac:dyDescent="0.25">
      <c r="A30" s="57"/>
      <c r="B30" s="58"/>
      <c r="C30" s="58"/>
      <c r="D30" s="56" t="s">
        <v>153</v>
      </c>
      <c r="E30" s="59"/>
      <c r="F30" s="59"/>
      <c r="G30" s="59"/>
      <c r="H30" s="60">
        <f t="shared" ref="H30:S30" si="24">SUM(H28:H29)</f>
        <v>0</v>
      </c>
      <c r="I30" s="60">
        <f t="shared" si="24"/>
        <v>0</v>
      </c>
      <c r="J30" s="60">
        <f t="shared" si="24"/>
        <v>0</v>
      </c>
      <c r="K30" s="60">
        <f t="shared" si="24"/>
        <v>0</v>
      </c>
      <c r="L30" s="60">
        <f t="shared" si="24"/>
        <v>0</v>
      </c>
      <c r="M30" s="60">
        <f t="shared" si="24"/>
        <v>0</v>
      </c>
      <c r="N30" s="60">
        <f t="shared" si="24"/>
        <v>0</v>
      </c>
      <c r="O30" s="60">
        <f t="shared" si="24"/>
        <v>0</v>
      </c>
      <c r="P30" s="60">
        <f t="shared" si="24"/>
        <v>0</v>
      </c>
      <c r="Q30" s="60">
        <f t="shared" si="24"/>
        <v>119046</v>
      </c>
      <c r="R30" s="61">
        <f t="shared" si="24"/>
        <v>0</v>
      </c>
      <c r="S30" s="61">
        <f t="shared" si="24"/>
        <v>0</v>
      </c>
    </row>
    <row r="31" spans="1:19" x14ac:dyDescent="0.25">
      <c r="A31" s="55">
        <v>1409</v>
      </c>
      <c r="B31" s="32">
        <v>600171744</v>
      </c>
      <c r="C31" s="32">
        <v>60252537</v>
      </c>
      <c r="D31" s="33" t="s">
        <v>32</v>
      </c>
      <c r="E31" s="32">
        <v>3121</v>
      </c>
      <c r="F31" s="32" t="s">
        <v>24</v>
      </c>
      <c r="G31" s="32" t="s">
        <v>7</v>
      </c>
      <c r="H31" s="20">
        <f t="shared" si="0"/>
        <v>169000</v>
      </c>
      <c r="I31" s="20">
        <v>5</v>
      </c>
      <c r="J31" s="20">
        <v>149000</v>
      </c>
      <c r="K31" s="20"/>
      <c r="L31" s="20">
        <v>20000</v>
      </c>
      <c r="M31" s="20"/>
      <c r="N31" s="20"/>
      <c r="O31" s="20">
        <f t="shared" si="1"/>
        <v>20000</v>
      </c>
      <c r="P31" s="20">
        <f t="shared" ref="P31:P32" si="25">ROUND(O31*70%,0)</f>
        <v>14000</v>
      </c>
      <c r="Q31" s="20">
        <v>59523</v>
      </c>
      <c r="R31" s="53">
        <f t="shared" si="2"/>
        <v>-0.03</v>
      </c>
      <c r="S31" s="53">
        <f t="shared" ref="S31:S32" si="26">IF(P31=0,0,ROUND(P31/Q31/12,2))*-1</f>
        <v>-0.02</v>
      </c>
    </row>
    <row r="32" spans="1:19" x14ac:dyDescent="0.25">
      <c r="A32" s="55">
        <v>1409</v>
      </c>
      <c r="B32" s="32">
        <v>600171744</v>
      </c>
      <c r="C32" s="32">
        <v>60252537</v>
      </c>
      <c r="D32" s="33" t="s">
        <v>32</v>
      </c>
      <c r="E32" s="37">
        <v>3121</v>
      </c>
      <c r="F32" s="37" t="s">
        <v>63</v>
      </c>
      <c r="G32" s="37" t="s">
        <v>64</v>
      </c>
      <c r="H32" s="20">
        <f t="shared" si="0"/>
        <v>0</v>
      </c>
      <c r="I32" s="20"/>
      <c r="J32" s="20"/>
      <c r="K32" s="20"/>
      <c r="L32" s="20"/>
      <c r="M32" s="20"/>
      <c r="N32" s="20"/>
      <c r="O32" s="20">
        <f t="shared" si="1"/>
        <v>0</v>
      </c>
      <c r="P32" s="20">
        <f t="shared" si="25"/>
        <v>0</v>
      </c>
      <c r="Q32" s="20">
        <v>59523</v>
      </c>
      <c r="R32" s="53">
        <f t="shared" si="2"/>
        <v>0</v>
      </c>
      <c r="S32" s="53">
        <f t="shared" si="26"/>
        <v>0</v>
      </c>
    </row>
    <row r="33" spans="1:19" x14ac:dyDescent="0.25">
      <c r="A33" s="57"/>
      <c r="B33" s="58"/>
      <c r="C33" s="58"/>
      <c r="D33" s="56" t="s">
        <v>154</v>
      </c>
      <c r="E33" s="59"/>
      <c r="F33" s="59"/>
      <c r="G33" s="59"/>
      <c r="H33" s="60">
        <f t="shared" ref="H33:S33" si="27">SUM(H31:H32)</f>
        <v>169000</v>
      </c>
      <c r="I33" s="60">
        <f t="shared" si="27"/>
        <v>5</v>
      </c>
      <c r="J33" s="60">
        <f t="shared" si="27"/>
        <v>149000</v>
      </c>
      <c r="K33" s="60">
        <f t="shared" si="27"/>
        <v>0</v>
      </c>
      <c r="L33" s="60">
        <f t="shared" si="27"/>
        <v>20000</v>
      </c>
      <c r="M33" s="60">
        <f t="shared" si="27"/>
        <v>0</v>
      </c>
      <c r="N33" s="60">
        <f t="shared" si="27"/>
        <v>0</v>
      </c>
      <c r="O33" s="60">
        <f t="shared" si="27"/>
        <v>20000</v>
      </c>
      <c r="P33" s="60">
        <f t="shared" si="27"/>
        <v>14000</v>
      </c>
      <c r="Q33" s="60">
        <f t="shared" si="27"/>
        <v>119046</v>
      </c>
      <c r="R33" s="61">
        <f t="shared" si="27"/>
        <v>-0.03</v>
      </c>
      <c r="S33" s="61">
        <f t="shared" si="27"/>
        <v>-0.02</v>
      </c>
    </row>
    <row r="34" spans="1:19" x14ac:dyDescent="0.25">
      <c r="A34" s="55">
        <v>1410</v>
      </c>
      <c r="B34" s="32">
        <v>600171752</v>
      </c>
      <c r="C34" s="32">
        <v>856037</v>
      </c>
      <c r="D34" s="33" t="s">
        <v>33</v>
      </c>
      <c r="E34" s="32">
        <v>3121</v>
      </c>
      <c r="F34" s="32" t="s">
        <v>24</v>
      </c>
      <c r="G34" s="32" t="s">
        <v>7</v>
      </c>
      <c r="H34" s="20">
        <f t="shared" si="0"/>
        <v>50000</v>
      </c>
      <c r="I34" s="52">
        <v>0</v>
      </c>
      <c r="J34" s="52">
        <v>0</v>
      </c>
      <c r="K34" s="20"/>
      <c r="L34" s="20">
        <v>50000</v>
      </c>
      <c r="M34" s="20"/>
      <c r="N34" s="20"/>
      <c r="O34" s="20">
        <f t="shared" si="1"/>
        <v>50000</v>
      </c>
      <c r="P34" s="20">
        <f t="shared" ref="P34:P36" si="28">ROUND(O34*70%,0)</f>
        <v>35000</v>
      </c>
      <c r="Q34" s="20">
        <v>59523</v>
      </c>
      <c r="R34" s="53">
        <f t="shared" si="2"/>
        <v>-7.0000000000000007E-2</v>
      </c>
      <c r="S34" s="53">
        <f t="shared" ref="S34:S36" si="29">IF(P34=0,0,ROUND(P34/Q34/12,2))*-1</f>
        <v>-0.05</v>
      </c>
    </row>
    <row r="35" spans="1:19" x14ac:dyDescent="0.25">
      <c r="A35" s="55">
        <v>1410</v>
      </c>
      <c r="B35" s="32">
        <v>600171752</v>
      </c>
      <c r="C35" s="32">
        <v>856037</v>
      </c>
      <c r="D35" s="33" t="s">
        <v>33</v>
      </c>
      <c r="E35" s="37">
        <v>3121</v>
      </c>
      <c r="F35" s="37" t="s">
        <v>63</v>
      </c>
      <c r="G35" s="37" t="s">
        <v>64</v>
      </c>
      <c r="H35" s="20">
        <f t="shared" si="0"/>
        <v>0</v>
      </c>
      <c r="I35" s="20"/>
      <c r="J35" s="20"/>
      <c r="K35" s="20"/>
      <c r="L35" s="20"/>
      <c r="M35" s="20"/>
      <c r="N35" s="20"/>
      <c r="O35" s="20">
        <f t="shared" si="1"/>
        <v>0</v>
      </c>
      <c r="P35" s="20">
        <f t="shared" si="28"/>
        <v>0</v>
      </c>
      <c r="Q35" s="20">
        <v>59523</v>
      </c>
      <c r="R35" s="53">
        <f t="shared" si="2"/>
        <v>0</v>
      </c>
      <c r="S35" s="53">
        <f t="shared" si="29"/>
        <v>0</v>
      </c>
    </row>
    <row r="36" spans="1:19" x14ac:dyDescent="0.25">
      <c r="A36" s="55">
        <v>1410</v>
      </c>
      <c r="B36" s="32">
        <v>600171752</v>
      </c>
      <c r="C36" s="32">
        <v>856037</v>
      </c>
      <c r="D36" s="33" t="s">
        <v>33</v>
      </c>
      <c r="E36" s="32">
        <v>3147</v>
      </c>
      <c r="F36" s="32" t="s">
        <v>81</v>
      </c>
      <c r="G36" s="32" t="s">
        <v>64</v>
      </c>
      <c r="H36" s="20">
        <f t="shared" si="0"/>
        <v>50000</v>
      </c>
      <c r="I36" s="20"/>
      <c r="J36" s="20"/>
      <c r="K36" s="20"/>
      <c r="L36" s="20">
        <v>50000</v>
      </c>
      <c r="M36" s="20"/>
      <c r="N36" s="20"/>
      <c r="O36" s="20">
        <f t="shared" si="1"/>
        <v>50000</v>
      </c>
      <c r="P36" s="20">
        <f t="shared" si="28"/>
        <v>35000</v>
      </c>
      <c r="Q36" s="20">
        <v>46610</v>
      </c>
      <c r="R36" s="53">
        <f t="shared" si="2"/>
        <v>-0.09</v>
      </c>
      <c r="S36" s="53">
        <f t="shared" si="29"/>
        <v>-0.06</v>
      </c>
    </row>
    <row r="37" spans="1:19" x14ac:dyDescent="0.25">
      <c r="A37" s="57"/>
      <c r="B37" s="58"/>
      <c r="C37" s="58"/>
      <c r="D37" s="56" t="s">
        <v>155</v>
      </c>
      <c r="E37" s="58"/>
      <c r="F37" s="58"/>
      <c r="G37" s="58"/>
      <c r="H37" s="60">
        <f t="shared" ref="H37:S37" si="30">SUM(H34:H36)</f>
        <v>100000</v>
      </c>
      <c r="I37" s="60">
        <f t="shared" si="30"/>
        <v>0</v>
      </c>
      <c r="J37" s="60">
        <f t="shared" si="30"/>
        <v>0</v>
      </c>
      <c r="K37" s="60">
        <f t="shared" si="30"/>
        <v>0</v>
      </c>
      <c r="L37" s="60">
        <f t="shared" si="30"/>
        <v>100000</v>
      </c>
      <c r="M37" s="60">
        <f t="shared" si="30"/>
        <v>0</v>
      </c>
      <c r="N37" s="60">
        <f t="shared" si="30"/>
        <v>0</v>
      </c>
      <c r="O37" s="60">
        <f t="shared" si="30"/>
        <v>100000</v>
      </c>
      <c r="P37" s="60">
        <f t="shared" si="30"/>
        <v>70000</v>
      </c>
      <c r="Q37" s="60">
        <f t="shared" si="30"/>
        <v>165656</v>
      </c>
      <c r="R37" s="61">
        <f t="shared" si="30"/>
        <v>-0.16</v>
      </c>
      <c r="S37" s="61">
        <f t="shared" si="30"/>
        <v>-0.11</v>
      </c>
    </row>
    <row r="38" spans="1:19" x14ac:dyDescent="0.25">
      <c r="A38" s="55">
        <v>1411</v>
      </c>
      <c r="B38" s="32">
        <v>600010589</v>
      </c>
      <c r="C38" s="32">
        <v>46748075</v>
      </c>
      <c r="D38" s="33" t="s">
        <v>34</v>
      </c>
      <c r="E38" s="32">
        <v>3121</v>
      </c>
      <c r="F38" s="32" t="s">
        <v>24</v>
      </c>
      <c r="G38" s="32" t="s">
        <v>7</v>
      </c>
      <c r="H38" s="20">
        <f t="shared" si="0"/>
        <v>874800</v>
      </c>
      <c r="I38" s="20">
        <v>47</v>
      </c>
      <c r="J38" s="20">
        <v>770800</v>
      </c>
      <c r="K38" s="20"/>
      <c r="L38" s="20">
        <v>104000</v>
      </c>
      <c r="M38" s="20"/>
      <c r="N38" s="20"/>
      <c r="O38" s="20">
        <f t="shared" si="1"/>
        <v>104000</v>
      </c>
      <c r="P38" s="20">
        <f t="shared" ref="P38:P39" si="31">ROUND(O38*70%,0)</f>
        <v>72800</v>
      </c>
      <c r="Q38" s="20">
        <v>59523</v>
      </c>
      <c r="R38" s="53">
        <f t="shared" si="2"/>
        <v>-0.15</v>
      </c>
      <c r="S38" s="53">
        <f t="shared" ref="S38:S39" si="32">IF(P38=0,0,ROUND(P38/Q38/12,2))*-1</f>
        <v>-0.1</v>
      </c>
    </row>
    <row r="39" spans="1:19" x14ac:dyDescent="0.25">
      <c r="A39" s="55">
        <v>1411</v>
      </c>
      <c r="B39" s="32">
        <v>600010589</v>
      </c>
      <c r="C39" s="32">
        <v>46748075</v>
      </c>
      <c r="D39" s="33" t="s">
        <v>34</v>
      </c>
      <c r="E39" s="37">
        <v>3121</v>
      </c>
      <c r="F39" s="37" t="s">
        <v>63</v>
      </c>
      <c r="G39" s="37" t="s">
        <v>64</v>
      </c>
      <c r="H39" s="20">
        <f t="shared" si="0"/>
        <v>0</v>
      </c>
      <c r="I39" s="20"/>
      <c r="J39" s="20"/>
      <c r="K39" s="20"/>
      <c r="L39" s="20"/>
      <c r="M39" s="20"/>
      <c r="N39" s="20"/>
      <c r="O39" s="20">
        <f t="shared" si="1"/>
        <v>0</v>
      </c>
      <c r="P39" s="20">
        <f t="shared" si="31"/>
        <v>0</v>
      </c>
      <c r="Q39" s="20">
        <v>59523</v>
      </c>
      <c r="R39" s="53">
        <f t="shared" si="2"/>
        <v>0</v>
      </c>
      <c r="S39" s="53">
        <f t="shared" si="32"/>
        <v>0</v>
      </c>
    </row>
    <row r="40" spans="1:19" x14ac:dyDescent="0.25">
      <c r="A40" s="57"/>
      <c r="B40" s="58"/>
      <c r="C40" s="58"/>
      <c r="D40" s="56" t="s">
        <v>156</v>
      </c>
      <c r="E40" s="59"/>
      <c r="F40" s="59"/>
      <c r="G40" s="59"/>
      <c r="H40" s="60">
        <f t="shared" ref="H40:S40" si="33">SUM(H38:H39)</f>
        <v>874800</v>
      </c>
      <c r="I40" s="60">
        <f t="shared" si="33"/>
        <v>47</v>
      </c>
      <c r="J40" s="60">
        <f t="shared" si="33"/>
        <v>770800</v>
      </c>
      <c r="K40" s="60">
        <f t="shared" si="33"/>
        <v>0</v>
      </c>
      <c r="L40" s="60">
        <f t="shared" si="33"/>
        <v>104000</v>
      </c>
      <c r="M40" s="60">
        <f t="shared" si="33"/>
        <v>0</v>
      </c>
      <c r="N40" s="60">
        <f t="shared" si="33"/>
        <v>0</v>
      </c>
      <c r="O40" s="60">
        <f t="shared" si="33"/>
        <v>104000</v>
      </c>
      <c r="P40" s="60">
        <f t="shared" si="33"/>
        <v>72800</v>
      </c>
      <c r="Q40" s="60">
        <f t="shared" si="33"/>
        <v>119046</v>
      </c>
      <c r="R40" s="61">
        <f t="shared" si="33"/>
        <v>-0.15</v>
      </c>
      <c r="S40" s="61">
        <f t="shared" si="33"/>
        <v>-0.1</v>
      </c>
    </row>
    <row r="41" spans="1:19" x14ac:dyDescent="0.25">
      <c r="A41" s="55">
        <v>1412</v>
      </c>
      <c r="B41" s="32">
        <v>600010015</v>
      </c>
      <c r="C41" s="32">
        <v>49864637</v>
      </c>
      <c r="D41" s="33" t="s">
        <v>35</v>
      </c>
      <c r="E41" s="32">
        <v>3122</v>
      </c>
      <c r="F41" s="32" t="s">
        <v>36</v>
      </c>
      <c r="G41" s="32" t="s">
        <v>7</v>
      </c>
      <c r="H41" s="20">
        <f t="shared" si="0"/>
        <v>0</v>
      </c>
      <c r="I41" s="20"/>
      <c r="J41" s="20"/>
      <c r="K41" s="20"/>
      <c r="L41" s="20">
        <v>0</v>
      </c>
      <c r="M41" s="20"/>
      <c r="N41" s="20"/>
      <c r="O41" s="20">
        <f t="shared" si="1"/>
        <v>0</v>
      </c>
      <c r="P41" s="20">
        <f t="shared" ref="P41:P42" si="34">ROUND(O41*70%,0)</f>
        <v>0</v>
      </c>
      <c r="Q41" s="20">
        <v>59523</v>
      </c>
      <c r="R41" s="53">
        <f t="shared" si="2"/>
        <v>0</v>
      </c>
      <c r="S41" s="53">
        <f t="shared" ref="S41:S42" si="35">IF(P41=0,0,ROUND(P41/Q41/12,2))*-1</f>
        <v>0</v>
      </c>
    </row>
    <row r="42" spans="1:19" x14ac:dyDescent="0.25">
      <c r="A42" s="55">
        <v>1412</v>
      </c>
      <c r="B42" s="32">
        <v>600010015</v>
      </c>
      <c r="C42" s="32">
        <v>49864637</v>
      </c>
      <c r="D42" s="33" t="s">
        <v>35</v>
      </c>
      <c r="E42" s="37">
        <v>3122</v>
      </c>
      <c r="F42" s="37" t="s">
        <v>63</v>
      </c>
      <c r="G42" s="37" t="s">
        <v>64</v>
      </c>
      <c r="H42" s="20">
        <f t="shared" si="0"/>
        <v>0</v>
      </c>
      <c r="I42" s="20"/>
      <c r="J42" s="20"/>
      <c r="K42" s="20"/>
      <c r="L42" s="20"/>
      <c r="M42" s="20"/>
      <c r="N42" s="20"/>
      <c r="O42" s="20">
        <f t="shared" si="1"/>
        <v>0</v>
      </c>
      <c r="P42" s="20">
        <f t="shared" si="34"/>
        <v>0</v>
      </c>
      <c r="Q42" s="20">
        <v>59523</v>
      </c>
      <c r="R42" s="53">
        <f t="shared" si="2"/>
        <v>0</v>
      </c>
      <c r="S42" s="53">
        <f t="shared" si="35"/>
        <v>0</v>
      </c>
    </row>
    <row r="43" spans="1:19" x14ac:dyDescent="0.25">
      <c r="A43" s="57"/>
      <c r="B43" s="58"/>
      <c r="C43" s="58"/>
      <c r="D43" s="56" t="s">
        <v>157</v>
      </c>
      <c r="E43" s="59"/>
      <c r="F43" s="59"/>
      <c r="G43" s="59"/>
      <c r="H43" s="60">
        <f t="shared" ref="H43:S43" si="36">SUM(H41:H42)</f>
        <v>0</v>
      </c>
      <c r="I43" s="60">
        <f t="shared" si="36"/>
        <v>0</v>
      </c>
      <c r="J43" s="60">
        <f t="shared" si="36"/>
        <v>0</v>
      </c>
      <c r="K43" s="60">
        <f t="shared" si="36"/>
        <v>0</v>
      </c>
      <c r="L43" s="60">
        <f t="shared" si="36"/>
        <v>0</v>
      </c>
      <c r="M43" s="60">
        <f t="shared" si="36"/>
        <v>0</v>
      </c>
      <c r="N43" s="60">
        <f t="shared" si="36"/>
        <v>0</v>
      </c>
      <c r="O43" s="60">
        <f t="shared" si="36"/>
        <v>0</v>
      </c>
      <c r="P43" s="60">
        <f t="shared" si="36"/>
        <v>0</v>
      </c>
      <c r="Q43" s="60">
        <f t="shared" si="36"/>
        <v>119046</v>
      </c>
      <c r="R43" s="61">
        <f t="shared" si="36"/>
        <v>0</v>
      </c>
      <c r="S43" s="61">
        <f t="shared" si="36"/>
        <v>0</v>
      </c>
    </row>
    <row r="44" spans="1:19" x14ac:dyDescent="0.25">
      <c r="A44" s="55">
        <v>1413</v>
      </c>
      <c r="B44" s="32">
        <v>600020380</v>
      </c>
      <c r="C44" s="32">
        <v>60252511</v>
      </c>
      <c r="D44" s="33" t="s">
        <v>37</v>
      </c>
      <c r="E44" s="32">
        <v>3122</v>
      </c>
      <c r="F44" s="32" t="s">
        <v>36</v>
      </c>
      <c r="G44" s="32" t="s">
        <v>7</v>
      </c>
      <c r="H44" s="20">
        <f t="shared" si="0"/>
        <v>262560</v>
      </c>
      <c r="I44" s="20">
        <v>6</v>
      </c>
      <c r="J44" s="20">
        <v>178800</v>
      </c>
      <c r="K44" s="20"/>
      <c r="L44" s="20">
        <v>83760</v>
      </c>
      <c r="M44" s="20"/>
      <c r="N44" s="20"/>
      <c r="O44" s="20">
        <f t="shared" si="1"/>
        <v>83760</v>
      </c>
      <c r="P44" s="20">
        <f t="shared" ref="P44:P46" si="37">ROUND(O44*70%,0)</f>
        <v>58632</v>
      </c>
      <c r="Q44" s="20">
        <v>59523</v>
      </c>
      <c r="R44" s="53">
        <f t="shared" si="2"/>
        <v>-0.12</v>
      </c>
      <c r="S44" s="53">
        <f t="shared" ref="S44:S46" si="38">IF(P44=0,0,ROUND(P44/Q44/12,2))*-1</f>
        <v>-0.08</v>
      </c>
    </row>
    <row r="45" spans="1:19" x14ac:dyDescent="0.25">
      <c r="A45" s="55">
        <v>1413</v>
      </c>
      <c r="B45" s="32">
        <v>600020380</v>
      </c>
      <c r="C45" s="32">
        <v>60252511</v>
      </c>
      <c r="D45" s="33" t="s">
        <v>37</v>
      </c>
      <c r="E45" s="37">
        <v>3122</v>
      </c>
      <c r="F45" s="37" t="s">
        <v>63</v>
      </c>
      <c r="G45" s="37" t="s">
        <v>64</v>
      </c>
      <c r="H45" s="20">
        <f t="shared" si="0"/>
        <v>0</v>
      </c>
      <c r="I45" s="20"/>
      <c r="J45" s="20"/>
      <c r="K45" s="20"/>
      <c r="L45" s="20"/>
      <c r="M45" s="20"/>
      <c r="N45" s="20"/>
      <c r="O45" s="20">
        <f t="shared" si="1"/>
        <v>0</v>
      </c>
      <c r="P45" s="20">
        <f t="shared" si="37"/>
        <v>0</v>
      </c>
      <c r="Q45" s="20">
        <v>59523</v>
      </c>
      <c r="R45" s="53">
        <f t="shared" si="2"/>
        <v>0</v>
      </c>
      <c r="S45" s="53">
        <f t="shared" si="38"/>
        <v>0</v>
      </c>
    </row>
    <row r="46" spans="1:19" x14ac:dyDescent="0.25">
      <c r="A46" s="55">
        <v>1413</v>
      </c>
      <c r="B46" s="32">
        <v>600020380</v>
      </c>
      <c r="C46" s="32">
        <v>60252511</v>
      </c>
      <c r="D46" s="33" t="s">
        <v>37</v>
      </c>
      <c r="E46" s="37">
        <v>3150</v>
      </c>
      <c r="F46" s="37" t="s">
        <v>62</v>
      </c>
      <c r="G46" s="37" t="s">
        <v>7</v>
      </c>
      <c r="H46" s="20">
        <f t="shared" si="0"/>
        <v>36000</v>
      </c>
      <c r="I46" s="20"/>
      <c r="J46" s="20"/>
      <c r="K46" s="20"/>
      <c r="L46" s="20">
        <v>36000</v>
      </c>
      <c r="M46" s="20"/>
      <c r="N46" s="20"/>
      <c r="O46" s="20">
        <f t="shared" si="1"/>
        <v>36000</v>
      </c>
      <c r="P46" s="20">
        <f t="shared" si="37"/>
        <v>25200</v>
      </c>
      <c r="Q46" s="20">
        <v>58254</v>
      </c>
      <c r="R46" s="53">
        <f t="shared" si="2"/>
        <v>-0.05</v>
      </c>
      <c r="S46" s="53">
        <f t="shared" si="38"/>
        <v>-0.04</v>
      </c>
    </row>
    <row r="47" spans="1:19" x14ac:dyDescent="0.25">
      <c r="A47" s="57"/>
      <c r="B47" s="58"/>
      <c r="C47" s="58"/>
      <c r="D47" s="56" t="s">
        <v>158</v>
      </c>
      <c r="E47" s="59"/>
      <c r="F47" s="59"/>
      <c r="G47" s="59"/>
      <c r="H47" s="60">
        <f t="shared" ref="H47:S47" si="39">SUM(H44:H46)</f>
        <v>298560</v>
      </c>
      <c r="I47" s="60">
        <f t="shared" si="39"/>
        <v>6</v>
      </c>
      <c r="J47" s="60">
        <f t="shared" si="39"/>
        <v>178800</v>
      </c>
      <c r="K47" s="60">
        <f t="shared" si="39"/>
        <v>0</v>
      </c>
      <c r="L47" s="60">
        <f t="shared" si="39"/>
        <v>119760</v>
      </c>
      <c r="M47" s="60">
        <f t="shared" si="39"/>
        <v>0</v>
      </c>
      <c r="N47" s="60">
        <f t="shared" si="39"/>
        <v>0</v>
      </c>
      <c r="O47" s="60">
        <f t="shared" si="39"/>
        <v>119760</v>
      </c>
      <c r="P47" s="60">
        <f t="shared" si="39"/>
        <v>83832</v>
      </c>
      <c r="Q47" s="60">
        <f t="shared" si="39"/>
        <v>177300</v>
      </c>
      <c r="R47" s="61">
        <f t="shared" si="39"/>
        <v>-0.16999999999999998</v>
      </c>
      <c r="S47" s="61">
        <f t="shared" si="39"/>
        <v>-0.12</v>
      </c>
    </row>
    <row r="48" spans="1:19" x14ac:dyDescent="0.25">
      <c r="A48" s="55">
        <v>1414</v>
      </c>
      <c r="B48" s="32">
        <v>600010571</v>
      </c>
      <c r="C48" s="32">
        <v>46747966</v>
      </c>
      <c r="D48" s="33" t="s">
        <v>38</v>
      </c>
      <c r="E48" s="32">
        <v>3122</v>
      </c>
      <c r="F48" s="32" t="s">
        <v>36</v>
      </c>
      <c r="G48" s="32" t="s">
        <v>7</v>
      </c>
      <c r="H48" s="20">
        <f t="shared" si="0"/>
        <v>97600</v>
      </c>
      <c r="I48" s="20"/>
      <c r="J48" s="20"/>
      <c r="K48" s="20"/>
      <c r="L48" s="20">
        <v>97600</v>
      </c>
      <c r="M48" s="20"/>
      <c r="N48" s="20"/>
      <c r="O48" s="20">
        <f t="shared" si="1"/>
        <v>97600</v>
      </c>
      <c r="P48" s="20">
        <f t="shared" ref="P48:P49" si="40">ROUND(O48*70%,0)</f>
        <v>68320</v>
      </c>
      <c r="Q48" s="20">
        <v>59523</v>
      </c>
      <c r="R48" s="53">
        <f t="shared" si="2"/>
        <v>-0.14000000000000001</v>
      </c>
      <c r="S48" s="53">
        <f t="shared" ref="S48:S49" si="41">IF(P48=0,0,ROUND(P48/Q48/12,2))*-1</f>
        <v>-0.1</v>
      </c>
    </row>
    <row r="49" spans="1:19" x14ac:dyDescent="0.25">
      <c r="A49" s="55">
        <v>1414</v>
      </c>
      <c r="B49" s="32">
        <v>600010571</v>
      </c>
      <c r="C49" s="32">
        <v>46747966</v>
      </c>
      <c r="D49" s="33" t="s">
        <v>38</v>
      </c>
      <c r="E49" s="37">
        <v>3122</v>
      </c>
      <c r="F49" s="37" t="s">
        <v>63</v>
      </c>
      <c r="G49" s="37" t="s">
        <v>64</v>
      </c>
      <c r="H49" s="20">
        <f t="shared" si="0"/>
        <v>0</v>
      </c>
      <c r="I49" s="20"/>
      <c r="J49" s="20"/>
      <c r="K49" s="20"/>
      <c r="L49" s="20"/>
      <c r="M49" s="20"/>
      <c r="N49" s="20"/>
      <c r="O49" s="20">
        <f t="shared" si="1"/>
        <v>0</v>
      </c>
      <c r="P49" s="20">
        <f t="shared" si="40"/>
        <v>0</v>
      </c>
      <c r="Q49" s="20">
        <v>59523</v>
      </c>
      <c r="R49" s="53">
        <f t="shared" si="2"/>
        <v>0</v>
      </c>
      <c r="S49" s="53">
        <f t="shared" si="41"/>
        <v>0</v>
      </c>
    </row>
    <row r="50" spans="1:19" x14ac:dyDescent="0.25">
      <c r="A50" s="57"/>
      <c r="B50" s="58"/>
      <c r="C50" s="58"/>
      <c r="D50" s="56" t="s">
        <v>159</v>
      </c>
      <c r="E50" s="59"/>
      <c r="F50" s="59"/>
      <c r="G50" s="59"/>
      <c r="H50" s="60">
        <f t="shared" ref="H50:S50" si="42">SUM(H48:H49)</f>
        <v>97600</v>
      </c>
      <c r="I50" s="60">
        <f t="shared" si="42"/>
        <v>0</v>
      </c>
      <c r="J50" s="60">
        <f t="shared" si="42"/>
        <v>0</v>
      </c>
      <c r="K50" s="60">
        <f t="shared" si="42"/>
        <v>0</v>
      </c>
      <c r="L50" s="60">
        <f t="shared" si="42"/>
        <v>97600</v>
      </c>
      <c r="M50" s="60">
        <f t="shared" si="42"/>
        <v>0</v>
      </c>
      <c r="N50" s="60">
        <f t="shared" si="42"/>
        <v>0</v>
      </c>
      <c r="O50" s="60">
        <f t="shared" si="42"/>
        <v>97600</v>
      </c>
      <c r="P50" s="60">
        <f t="shared" si="42"/>
        <v>68320</v>
      </c>
      <c r="Q50" s="60">
        <f t="shared" si="42"/>
        <v>119046</v>
      </c>
      <c r="R50" s="61">
        <f t="shared" si="42"/>
        <v>-0.14000000000000001</v>
      </c>
      <c r="S50" s="61">
        <f t="shared" si="42"/>
        <v>-0.1</v>
      </c>
    </row>
    <row r="51" spans="1:19" x14ac:dyDescent="0.25">
      <c r="A51" s="55">
        <v>1418</v>
      </c>
      <c r="B51" s="32">
        <v>600010040</v>
      </c>
      <c r="C51" s="32">
        <v>48283142</v>
      </c>
      <c r="D51" s="33" t="s">
        <v>39</v>
      </c>
      <c r="E51" s="32">
        <v>3122</v>
      </c>
      <c r="F51" s="32" t="s">
        <v>36</v>
      </c>
      <c r="G51" s="32" t="s">
        <v>7</v>
      </c>
      <c r="H51" s="20">
        <f t="shared" si="0"/>
        <v>0</v>
      </c>
      <c r="I51" s="20"/>
      <c r="J51" s="20"/>
      <c r="K51" s="20"/>
      <c r="L51" s="20">
        <v>0</v>
      </c>
      <c r="M51" s="20"/>
      <c r="N51" s="20"/>
      <c r="O51" s="20">
        <f t="shared" si="1"/>
        <v>0</v>
      </c>
      <c r="P51" s="20">
        <f t="shared" ref="P51:P53" si="43">ROUND(O51*70%,0)</f>
        <v>0</v>
      </c>
      <c r="Q51" s="20">
        <v>59523</v>
      </c>
      <c r="R51" s="53">
        <f t="shared" si="2"/>
        <v>0</v>
      </c>
      <c r="S51" s="53">
        <f t="shared" ref="S51:S53" si="44">IF(P51=0,0,ROUND(P51/Q51/12,2))*-1</f>
        <v>0</v>
      </c>
    </row>
    <row r="52" spans="1:19" x14ac:dyDescent="0.25">
      <c r="A52" s="55">
        <v>1418</v>
      </c>
      <c r="B52" s="32">
        <v>600010040</v>
      </c>
      <c r="C52" s="32">
        <v>48283142</v>
      </c>
      <c r="D52" s="33" t="s">
        <v>39</v>
      </c>
      <c r="E52" s="37">
        <v>3122</v>
      </c>
      <c r="F52" s="37" t="s">
        <v>63</v>
      </c>
      <c r="G52" s="37" t="s">
        <v>64</v>
      </c>
      <c r="H52" s="20">
        <f t="shared" si="0"/>
        <v>0</v>
      </c>
      <c r="I52" s="20"/>
      <c r="J52" s="20"/>
      <c r="K52" s="20"/>
      <c r="L52" s="20"/>
      <c r="M52" s="20"/>
      <c r="N52" s="20"/>
      <c r="O52" s="20">
        <f t="shared" si="1"/>
        <v>0</v>
      </c>
      <c r="P52" s="20">
        <f t="shared" si="43"/>
        <v>0</v>
      </c>
      <c r="Q52" s="20">
        <v>59523</v>
      </c>
      <c r="R52" s="53">
        <f t="shared" si="2"/>
        <v>0</v>
      </c>
      <c r="S52" s="53">
        <f t="shared" si="44"/>
        <v>0</v>
      </c>
    </row>
    <row r="53" spans="1:19" x14ac:dyDescent="0.25">
      <c r="A53" s="55">
        <v>1418</v>
      </c>
      <c r="B53" s="32">
        <v>600010040</v>
      </c>
      <c r="C53" s="34">
        <v>48283142</v>
      </c>
      <c r="D53" s="33" t="s">
        <v>39</v>
      </c>
      <c r="E53" s="32">
        <v>3147</v>
      </c>
      <c r="F53" s="32" t="s">
        <v>81</v>
      </c>
      <c r="G53" s="34" t="s">
        <v>64</v>
      </c>
      <c r="H53" s="20">
        <f t="shared" si="0"/>
        <v>0</v>
      </c>
      <c r="I53" s="20"/>
      <c r="J53" s="20"/>
      <c r="K53" s="20"/>
      <c r="L53" s="20"/>
      <c r="M53" s="20"/>
      <c r="N53" s="20"/>
      <c r="O53" s="20">
        <f t="shared" si="1"/>
        <v>0</v>
      </c>
      <c r="P53" s="20">
        <f t="shared" si="43"/>
        <v>0</v>
      </c>
      <c r="Q53" s="20">
        <v>46610</v>
      </c>
      <c r="R53" s="53">
        <f t="shared" si="2"/>
        <v>0</v>
      </c>
      <c r="S53" s="53">
        <f t="shared" si="44"/>
        <v>0</v>
      </c>
    </row>
    <row r="54" spans="1:19" x14ac:dyDescent="0.25">
      <c r="A54" s="57"/>
      <c r="B54" s="58"/>
      <c r="C54" s="62"/>
      <c r="D54" s="56" t="s">
        <v>160</v>
      </c>
      <c r="E54" s="58"/>
      <c r="F54" s="58"/>
      <c r="G54" s="62"/>
      <c r="H54" s="60">
        <f t="shared" ref="H54:S54" si="45">SUM(H51:H53)</f>
        <v>0</v>
      </c>
      <c r="I54" s="60">
        <f t="shared" si="45"/>
        <v>0</v>
      </c>
      <c r="J54" s="60">
        <f t="shared" si="45"/>
        <v>0</v>
      </c>
      <c r="K54" s="60">
        <f t="shared" si="45"/>
        <v>0</v>
      </c>
      <c r="L54" s="60">
        <f t="shared" si="45"/>
        <v>0</v>
      </c>
      <c r="M54" s="60">
        <f t="shared" si="45"/>
        <v>0</v>
      </c>
      <c r="N54" s="60">
        <f t="shared" si="45"/>
        <v>0</v>
      </c>
      <c r="O54" s="60">
        <f t="shared" si="45"/>
        <v>0</v>
      </c>
      <c r="P54" s="60">
        <f t="shared" si="45"/>
        <v>0</v>
      </c>
      <c r="Q54" s="60">
        <f t="shared" si="45"/>
        <v>165656</v>
      </c>
      <c r="R54" s="61">
        <f t="shared" si="45"/>
        <v>0</v>
      </c>
      <c r="S54" s="61">
        <f t="shared" si="45"/>
        <v>0</v>
      </c>
    </row>
    <row r="55" spans="1:19" x14ac:dyDescent="0.25">
      <c r="A55" s="55">
        <v>1420</v>
      </c>
      <c r="B55" s="32">
        <v>600010562</v>
      </c>
      <c r="C55" s="32">
        <v>46747982</v>
      </c>
      <c r="D55" s="33" t="s">
        <v>40</v>
      </c>
      <c r="E55" s="32">
        <v>3122</v>
      </c>
      <c r="F55" s="32" t="s">
        <v>36</v>
      </c>
      <c r="G55" s="32" t="s">
        <v>7</v>
      </c>
      <c r="H55" s="20">
        <f t="shared" si="0"/>
        <v>0</v>
      </c>
      <c r="I55" s="20"/>
      <c r="J55" s="20"/>
      <c r="K55" s="20"/>
      <c r="L55" s="20">
        <v>0</v>
      </c>
      <c r="M55" s="20"/>
      <c r="N55" s="20"/>
      <c r="O55" s="20">
        <f t="shared" si="1"/>
        <v>0</v>
      </c>
      <c r="P55" s="20">
        <f t="shared" ref="P55:P56" si="46">ROUND(O55*70%,0)</f>
        <v>0</v>
      </c>
      <c r="Q55" s="20">
        <v>59523</v>
      </c>
      <c r="R55" s="53">
        <f t="shared" si="2"/>
        <v>0</v>
      </c>
      <c r="S55" s="53">
        <f t="shared" ref="S55:S56" si="47">IF(P55=0,0,ROUND(P55/Q55/12,2))*-1</f>
        <v>0</v>
      </c>
    </row>
    <row r="56" spans="1:19" x14ac:dyDescent="0.25">
      <c r="A56" s="55">
        <v>1420</v>
      </c>
      <c r="B56" s="32">
        <v>600010562</v>
      </c>
      <c r="C56" s="32">
        <v>46747982</v>
      </c>
      <c r="D56" s="33" t="s">
        <v>40</v>
      </c>
      <c r="E56" s="37">
        <v>3122</v>
      </c>
      <c r="F56" s="37" t="s">
        <v>63</v>
      </c>
      <c r="G56" s="37" t="s">
        <v>64</v>
      </c>
      <c r="H56" s="20">
        <f t="shared" si="0"/>
        <v>0</v>
      </c>
      <c r="I56" s="20"/>
      <c r="J56" s="20"/>
      <c r="K56" s="20"/>
      <c r="L56" s="20"/>
      <c r="M56" s="20"/>
      <c r="N56" s="20"/>
      <c r="O56" s="20">
        <f t="shared" si="1"/>
        <v>0</v>
      </c>
      <c r="P56" s="20">
        <f t="shared" si="46"/>
        <v>0</v>
      </c>
      <c r="Q56" s="20">
        <v>59523</v>
      </c>
      <c r="R56" s="53">
        <f t="shared" si="2"/>
        <v>0</v>
      </c>
      <c r="S56" s="53">
        <f t="shared" si="47"/>
        <v>0</v>
      </c>
    </row>
    <row r="57" spans="1:19" x14ac:dyDescent="0.25">
      <c r="A57" s="57"/>
      <c r="B57" s="58"/>
      <c r="C57" s="58"/>
      <c r="D57" s="56" t="s">
        <v>161</v>
      </c>
      <c r="E57" s="59"/>
      <c r="F57" s="59"/>
      <c r="G57" s="59"/>
      <c r="H57" s="60">
        <f t="shared" ref="H57:S57" si="48">SUM(H55:H56)</f>
        <v>0</v>
      </c>
      <c r="I57" s="60">
        <f t="shared" si="48"/>
        <v>0</v>
      </c>
      <c r="J57" s="60">
        <f t="shared" si="48"/>
        <v>0</v>
      </c>
      <c r="K57" s="60">
        <f t="shared" si="48"/>
        <v>0</v>
      </c>
      <c r="L57" s="60">
        <f t="shared" si="48"/>
        <v>0</v>
      </c>
      <c r="M57" s="60">
        <f t="shared" si="48"/>
        <v>0</v>
      </c>
      <c r="N57" s="60">
        <f t="shared" si="48"/>
        <v>0</v>
      </c>
      <c r="O57" s="60">
        <f t="shared" si="48"/>
        <v>0</v>
      </c>
      <c r="P57" s="60">
        <f t="shared" si="48"/>
        <v>0</v>
      </c>
      <c r="Q57" s="60">
        <f t="shared" si="48"/>
        <v>119046</v>
      </c>
      <c r="R57" s="61">
        <f t="shared" si="48"/>
        <v>0</v>
      </c>
      <c r="S57" s="61">
        <f t="shared" si="48"/>
        <v>0</v>
      </c>
    </row>
    <row r="58" spans="1:19" x14ac:dyDescent="0.25">
      <c r="A58" s="55">
        <v>1421</v>
      </c>
      <c r="B58" s="32">
        <v>600020398</v>
      </c>
      <c r="C58" s="32">
        <v>46747991</v>
      </c>
      <c r="D58" s="33" t="s">
        <v>41</v>
      </c>
      <c r="E58" s="32">
        <v>3122</v>
      </c>
      <c r="F58" s="32" t="s">
        <v>36</v>
      </c>
      <c r="G58" s="32" t="s">
        <v>7</v>
      </c>
      <c r="H58" s="20">
        <f t="shared" si="0"/>
        <v>139400</v>
      </c>
      <c r="I58" s="20">
        <v>3</v>
      </c>
      <c r="J58" s="20">
        <v>89400</v>
      </c>
      <c r="K58" s="20"/>
      <c r="L58" s="20">
        <v>50000</v>
      </c>
      <c r="M58" s="20"/>
      <c r="N58" s="20"/>
      <c r="O58" s="20">
        <f t="shared" si="1"/>
        <v>50000</v>
      </c>
      <c r="P58" s="20">
        <f t="shared" ref="P58:P60" si="49">ROUND(O58*70%,0)</f>
        <v>35000</v>
      </c>
      <c r="Q58" s="20">
        <v>59523</v>
      </c>
      <c r="R58" s="53">
        <f t="shared" si="2"/>
        <v>-7.0000000000000007E-2</v>
      </c>
      <c r="S58" s="53">
        <f t="shared" ref="S58:S60" si="50">IF(P58=0,0,ROUND(P58/Q58/12,2))*-1</f>
        <v>-0.05</v>
      </c>
    </row>
    <row r="59" spans="1:19" x14ac:dyDescent="0.25">
      <c r="A59" s="55">
        <v>1421</v>
      </c>
      <c r="B59" s="32">
        <v>600020398</v>
      </c>
      <c r="C59" s="32">
        <v>46747991</v>
      </c>
      <c r="D59" s="33" t="s">
        <v>41</v>
      </c>
      <c r="E59" s="37">
        <v>3122</v>
      </c>
      <c r="F59" s="37" t="s">
        <v>63</v>
      </c>
      <c r="G59" s="37" t="s">
        <v>64</v>
      </c>
      <c r="H59" s="20">
        <f t="shared" si="0"/>
        <v>0</v>
      </c>
      <c r="I59" s="20"/>
      <c r="J59" s="20"/>
      <c r="K59" s="20"/>
      <c r="L59" s="20"/>
      <c r="M59" s="20"/>
      <c r="N59" s="20"/>
      <c r="O59" s="20">
        <f t="shared" si="1"/>
        <v>0</v>
      </c>
      <c r="P59" s="20">
        <f t="shared" si="49"/>
        <v>0</v>
      </c>
      <c r="Q59" s="20">
        <v>59523</v>
      </c>
      <c r="R59" s="53">
        <f t="shared" si="2"/>
        <v>0</v>
      </c>
      <c r="S59" s="53">
        <f t="shared" si="50"/>
        <v>0</v>
      </c>
    </row>
    <row r="60" spans="1:19" x14ac:dyDescent="0.25">
      <c r="A60" s="55">
        <v>1421</v>
      </c>
      <c r="B60" s="32">
        <v>600020398</v>
      </c>
      <c r="C60" s="32">
        <v>46747991</v>
      </c>
      <c r="D60" s="33" t="s">
        <v>41</v>
      </c>
      <c r="E60" s="37">
        <v>3150</v>
      </c>
      <c r="F60" s="37" t="s">
        <v>62</v>
      </c>
      <c r="G60" s="37" t="s">
        <v>7</v>
      </c>
      <c r="H60" s="20">
        <f t="shared" si="0"/>
        <v>50000</v>
      </c>
      <c r="I60" s="20"/>
      <c r="J60" s="20"/>
      <c r="K60" s="20"/>
      <c r="L60" s="20">
        <v>50000</v>
      </c>
      <c r="M60" s="20"/>
      <c r="N60" s="20"/>
      <c r="O60" s="20">
        <f t="shared" si="1"/>
        <v>50000</v>
      </c>
      <c r="P60" s="20">
        <f t="shared" si="49"/>
        <v>35000</v>
      </c>
      <c r="Q60" s="20">
        <v>58254</v>
      </c>
      <c r="R60" s="53">
        <f t="shared" si="2"/>
        <v>-7.0000000000000007E-2</v>
      </c>
      <c r="S60" s="53">
        <f t="shared" si="50"/>
        <v>-0.05</v>
      </c>
    </row>
    <row r="61" spans="1:19" x14ac:dyDescent="0.25">
      <c r="A61" s="57"/>
      <c r="B61" s="58"/>
      <c r="C61" s="58"/>
      <c r="D61" s="56" t="s">
        <v>162</v>
      </c>
      <c r="E61" s="59"/>
      <c r="F61" s="59"/>
      <c r="G61" s="59"/>
      <c r="H61" s="60">
        <f t="shared" ref="H61:S61" si="51">SUM(H58:H60)</f>
        <v>189400</v>
      </c>
      <c r="I61" s="60">
        <f t="shared" si="51"/>
        <v>3</v>
      </c>
      <c r="J61" s="60">
        <f t="shared" si="51"/>
        <v>89400</v>
      </c>
      <c r="K61" s="60">
        <f t="shared" si="51"/>
        <v>0</v>
      </c>
      <c r="L61" s="60">
        <f t="shared" si="51"/>
        <v>100000</v>
      </c>
      <c r="M61" s="60">
        <f t="shared" si="51"/>
        <v>0</v>
      </c>
      <c r="N61" s="60">
        <f t="shared" si="51"/>
        <v>0</v>
      </c>
      <c r="O61" s="60">
        <f t="shared" si="51"/>
        <v>100000</v>
      </c>
      <c r="P61" s="60">
        <f t="shared" si="51"/>
        <v>70000</v>
      </c>
      <c r="Q61" s="60">
        <f t="shared" si="51"/>
        <v>177300</v>
      </c>
      <c r="R61" s="61">
        <f t="shared" si="51"/>
        <v>-0.14000000000000001</v>
      </c>
      <c r="S61" s="61">
        <f t="shared" si="51"/>
        <v>-0.1</v>
      </c>
    </row>
    <row r="62" spans="1:19" x14ac:dyDescent="0.25">
      <c r="A62" s="55">
        <v>1424</v>
      </c>
      <c r="B62" s="32">
        <v>600020347</v>
      </c>
      <c r="C62" s="32">
        <v>49864688</v>
      </c>
      <c r="D62" s="33" t="s">
        <v>42</v>
      </c>
      <c r="E62" s="32">
        <v>3122</v>
      </c>
      <c r="F62" s="32" t="s">
        <v>36</v>
      </c>
      <c r="G62" s="32" t="s">
        <v>7</v>
      </c>
      <c r="H62" s="20">
        <f t="shared" si="0"/>
        <v>233600</v>
      </c>
      <c r="I62" s="20">
        <v>7</v>
      </c>
      <c r="J62" s="20">
        <v>208600</v>
      </c>
      <c r="K62" s="20"/>
      <c r="L62" s="20">
        <v>25000</v>
      </c>
      <c r="M62" s="20"/>
      <c r="N62" s="20"/>
      <c r="O62" s="20">
        <f t="shared" si="1"/>
        <v>25000</v>
      </c>
      <c r="P62" s="20">
        <f t="shared" ref="P62:P65" si="52">ROUND(O62*70%,0)</f>
        <v>17500</v>
      </c>
      <c r="Q62" s="20">
        <v>59523</v>
      </c>
      <c r="R62" s="53">
        <f t="shared" si="2"/>
        <v>-0.04</v>
      </c>
      <c r="S62" s="53">
        <f t="shared" ref="S62:S65" si="53">IF(P62=0,0,ROUND(P62/Q62/12,2))*-1</f>
        <v>-0.02</v>
      </c>
    </row>
    <row r="63" spans="1:19" x14ac:dyDescent="0.25">
      <c r="A63" s="55">
        <v>1424</v>
      </c>
      <c r="B63" s="32">
        <v>600020347</v>
      </c>
      <c r="C63" s="32">
        <v>49864688</v>
      </c>
      <c r="D63" s="33" t="s">
        <v>42</v>
      </c>
      <c r="E63" s="37">
        <v>3122</v>
      </c>
      <c r="F63" s="37" t="s">
        <v>63</v>
      </c>
      <c r="G63" s="37" t="s">
        <v>64</v>
      </c>
      <c r="H63" s="20">
        <f t="shared" si="0"/>
        <v>0</v>
      </c>
      <c r="I63" s="20"/>
      <c r="J63" s="20"/>
      <c r="K63" s="20"/>
      <c r="L63" s="20"/>
      <c r="M63" s="20"/>
      <c r="N63" s="20"/>
      <c r="O63" s="20">
        <f t="shared" si="1"/>
        <v>0</v>
      </c>
      <c r="P63" s="20">
        <f t="shared" si="52"/>
        <v>0</v>
      </c>
      <c r="Q63" s="20">
        <v>59523</v>
      </c>
      <c r="R63" s="53">
        <f t="shared" si="2"/>
        <v>0</v>
      </c>
      <c r="S63" s="53">
        <f t="shared" si="53"/>
        <v>0</v>
      </c>
    </row>
    <row r="64" spans="1:19" x14ac:dyDescent="0.25">
      <c r="A64" s="55">
        <v>1424</v>
      </c>
      <c r="B64" s="32">
        <v>600020347</v>
      </c>
      <c r="C64" s="34">
        <v>49864688</v>
      </c>
      <c r="D64" s="33" t="s">
        <v>42</v>
      </c>
      <c r="E64" s="32">
        <v>3147</v>
      </c>
      <c r="F64" s="32" t="s">
        <v>81</v>
      </c>
      <c r="G64" s="34" t="s">
        <v>64</v>
      </c>
      <c r="H64" s="20">
        <f t="shared" si="0"/>
        <v>204600</v>
      </c>
      <c r="I64" s="20"/>
      <c r="J64" s="20"/>
      <c r="K64" s="20"/>
      <c r="L64" s="20">
        <v>204600</v>
      </c>
      <c r="M64" s="20"/>
      <c r="N64" s="20"/>
      <c r="O64" s="20">
        <f t="shared" si="1"/>
        <v>204600</v>
      </c>
      <c r="P64" s="20">
        <f t="shared" si="52"/>
        <v>143220</v>
      </c>
      <c r="Q64" s="20">
        <v>46610</v>
      </c>
      <c r="R64" s="53">
        <f t="shared" si="2"/>
        <v>-0.37</v>
      </c>
      <c r="S64" s="53">
        <f t="shared" si="53"/>
        <v>-0.26</v>
      </c>
    </row>
    <row r="65" spans="1:19" x14ac:dyDescent="0.25">
      <c r="A65" s="55">
        <v>1424</v>
      </c>
      <c r="B65" s="32">
        <v>600020347</v>
      </c>
      <c r="C65" s="32">
        <v>49864688</v>
      </c>
      <c r="D65" s="33" t="s">
        <v>42</v>
      </c>
      <c r="E65" s="37">
        <v>3150</v>
      </c>
      <c r="F65" s="37" t="s">
        <v>62</v>
      </c>
      <c r="G65" s="37" t="s">
        <v>7</v>
      </c>
      <c r="H65" s="20">
        <f t="shared" si="0"/>
        <v>0</v>
      </c>
      <c r="I65" s="20"/>
      <c r="J65" s="20"/>
      <c r="K65" s="20"/>
      <c r="L65" s="20"/>
      <c r="M65" s="20"/>
      <c r="N65" s="20"/>
      <c r="O65" s="20">
        <f t="shared" si="1"/>
        <v>0</v>
      </c>
      <c r="P65" s="20">
        <f t="shared" si="52"/>
        <v>0</v>
      </c>
      <c r="Q65" s="20">
        <v>58254</v>
      </c>
      <c r="R65" s="53">
        <f t="shared" si="2"/>
        <v>0</v>
      </c>
      <c r="S65" s="53">
        <f t="shared" si="53"/>
        <v>0</v>
      </c>
    </row>
    <row r="66" spans="1:19" x14ac:dyDescent="0.25">
      <c r="A66" s="57"/>
      <c r="B66" s="58"/>
      <c r="C66" s="58"/>
      <c r="D66" s="56" t="s">
        <v>163</v>
      </c>
      <c r="E66" s="59"/>
      <c r="F66" s="59"/>
      <c r="G66" s="59"/>
      <c r="H66" s="60">
        <f t="shared" ref="H66:S66" si="54">SUM(H62:H65)</f>
        <v>438200</v>
      </c>
      <c r="I66" s="60">
        <f t="shared" si="54"/>
        <v>7</v>
      </c>
      <c r="J66" s="60">
        <f t="shared" si="54"/>
        <v>208600</v>
      </c>
      <c r="K66" s="60">
        <f t="shared" si="54"/>
        <v>0</v>
      </c>
      <c r="L66" s="60">
        <f t="shared" si="54"/>
        <v>229600</v>
      </c>
      <c r="M66" s="60">
        <f t="shared" si="54"/>
        <v>0</v>
      </c>
      <c r="N66" s="60">
        <f t="shared" si="54"/>
        <v>0</v>
      </c>
      <c r="O66" s="60">
        <f t="shared" si="54"/>
        <v>229600</v>
      </c>
      <c r="P66" s="60">
        <f t="shared" si="54"/>
        <v>160720</v>
      </c>
      <c r="Q66" s="60">
        <f t="shared" si="54"/>
        <v>223910</v>
      </c>
      <c r="R66" s="61">
        <f t="shared" si="54"/>
        <v>-0.41</v>
      </c>
      <c r="S66" s="61">
        <f t="shared" si="54"/>
        <v>-0.28000000000000003</v>
      </c>
    </row>
    <row r="67" spans="1:19" x14ac:dyDescent="0.25">
      <c r="A67" s="55">
        <v>1425</v>
      </c>
      <c r="B67" s="32">
        <v>600010023</v>
      </c>
      <c r="C67" s="32">
        <v>62237039</v>
      </c>
      <c r="D67" s="33" t="s">
        <v>43</v>
      </c>
      <c r="E67" s="32">
        <v>3122</v>
      </c>
      <c r="F67" s="32" t="s">
        <v>36</v>
      </c>
      <c r="G67" s="32" t="s">
        <v>7</v>
      </c>
      <c r="H67" s="20">
        <f t="shared" si="0"/>
        <v>90000</v>
      </c>
      <c r="I67" s="20"/>
      <c r="J67" s="20"/>
      <c r="K67" s="20"/>
      <c r="L67" s="20">
        <v>90000</v>
      </c>
      <c r="M67" s="20"/>
      <c r="N67" s="20"/>
      <c r="O67" s="20">
        <f t="shared" si="1"/>
        <v>90000</v>
      </c>
      <c r="P67" s="20">
        <f t="shared" ref="P67:P69" si="55">ROUND(O67*70%,0)</f>
        <v>63000</v>
      </c>
      <c r="Q67" s="20">
        <v>59523</v>
      </c>
      <c r="R67" s="53">
        <f t="shared" si="2"/>
        <v>-0.13</v>
      </c>
      <c r="S67" s="53">
        <f t="shared" ref="S67:S69" si="56">IF(P67=0,0,ROUND(P67/Q67/12,2))*-1</f>
        <v>-0.09</v>
      </c>
    </row>
    <row r="68" spans="1:19" x14ac:dyDescent="0.25">
      <c r="A68" s="55">
        <v>1425</v>
      </c>
      <c r="B68" s="32">
        <v>600010023</v>
      </c>
      <c r="C68" s="32">
        <v>62237039</v>
      </c>
      <c r="D68" s="33" t="s">
        <v>43</v>
      </c>
      <c r="E68" s="37">
        <v>3122</v>
      </c>
      <c r="F68" s="37" t="s">
        <v>63</v>
      </c>
      <c r="G68" s="37" t="s">
        <v>64</v>
      </c>
      <c r="H68" s="20">
        <f t="shared" si="0"/>
        <v>0</v>
      </c>
      <c r="I68" s="20"/>
      <c r="J68" s="20"/>
      <c r="K68" s="20"/>
      <c r="L68" s="20"/>
      <c r="M68" s="20"/>
      <c r="N68" s="20"/>
      <c r="O68" s="20">
        <f t="shared" si="1"/>
        <v>0</v>
      </c>
      <c r="P68" s="20">
        <f t="shared" si="55"/>
        <v>0</v>
      </c>
      <c r="Q68" s="20">
        <v>59523</v>
      </c>
      <c r="R68" s="53">
        <f t="shared" si="2"/>
        <v>0</v>
      </c>
      <c r="S68" s="53">
        <f t="shared" si="56"/>
        <v>0</v>
      </c>
    </row>
    <row r="69" spans="1:19" x14ac:dyDescent="0.25">
      <c r="A69" s="55">
        <v>1425</v>
      </c>
      <c r="B69" s="32">
        <v>600010023</v>
      </c>
      <c r="C69" s="34">
        <v>62237039</v>
      </c>
      <c r="D69" s="33" t="s">
        <v>43</v>
      </c>
      <c r="E69" s="32">
        <v>3147</v>
      </c>
      <c r="F69" s="32" t="s">
        <v>81</v>
      </c>
      <c r="G69" s="32" t="s">
        <v>64</v>
      </c>
      <c r="H69" s="20">
        <f t="shared" si="0"/>
        <v>0</v>
      </c>
      <c r="I69" s="20"/>
      <c r="J69" s="20"/>
      <c r="K69" s="20"/>
      <c r="L69" s="20"/>
      <c r="M69" s="20"/>
      <c r="N69" s="20"/>
      <c r="O69" s="20">
        <f t="shared" si="1"/>
        <v>0</v>
      </c>
      <c r="P69" s="20">
        <f t="shared" si="55"/>
        <v>0</v>
      </c>
      <c r="Q69" s="20">
        <v>46610</v>
      </c>
      <c r="R69" s="53">
        <f t="shared" si="2"/>
        <v>0</v>
      </c>
      <c r="S69" s="53">
        <f t="shared" si="56"/>
        <v>0</v>
      </c>
    </row>
    <row r="70" spans="1:19" x14ac:dyDescent="0.25">
      <c r="A70" s="57"/>
      <c r="B70" s="58"/>
      <c r="C70" s="62"/>
      <c r="D70" s="56" t="s">
        <v>164</v>
      </c>
      <c r="E70" s="58"/>
      <c r="F70" s="58"/>
      <c r="G70" s="58"/>
      <c r="H70" s="60">
        <f t="shared" ref="H70:S70" si="57">SUM(H67:H69)</f>
        <v>90000</v>
      </c>
      <c r="I70" s="60">
        <f t="shared" si="57"/>
        <v>0</v>
      </c>
      <c r="J70" s="60">
        <f t="shared" si="57"/>
        <v>0</v>
      </c>
      <c r="K70" s="60">
        <f t="shared" si="57"/>
        <v>0</v>
      </c>
      <c r="L70" s="60">
        <f t="shared" si="57"/>
        <v>90000</v>
      </c>
      <c r="M70" s="60">
        <f t="shared" si="57"/>
        <v>0</v>
      </c>
      <c r="N70" s="60">
        <f t="shared" si="57"/>
        <v>0</v>
      </c>
      <c r="O70" s="60">
        <f t="shared" si="57"/>
        <v>90000</v>
      </c>
      <c r="P70" s="60">
        <f t="shared" si="57"/>
        <v>63000</v>
      </c>
      <c r="Q70" s="60">
        <f t="shared" si="57"/>
        <v>165656</v>
      </c>
      <c r="R70" s="61">
        <f t="shared" si="57"/>
        <v>-0.13</v>
      </c>
      <c r="S70" s="61">
        <f t="shared" si="57"/>
        <v>-0.09</v>
      </c>
    </row>
    <row r="71" spans="1:19" x14ac:dyDescent="0.25">
      <c r="A71" s="55">
        <v>1426</v>
      </c>
      <c r="B71" s="32">
        <v>600020371</v>
      </c>
      <c r="C71" s="32">
        <v>60252600</v>
      </c>
      <c r="D71" s="33" t="s">
        <v>44</v>
      </c>
      <c r="E71" s="32">
        <v>3122</v>
      </c>
      <c r="F71" s="32" t="s">
        <v>36</v>
      </c>
      <c r="G71" s="32" t="s">
        <v>7</v>
      </c>
      <c r="H71" s="20">
        <f t="shared" si="0"/>
        <v>5000</v>
      </c>
      <c r="I71" s="20"/>
      <c r="J71" s="20"/>
      <c r="K71" s="20"/>
      <c r="L71" s="20">
        <v>5000</v>
      </c>
      <c r="M71" s="20"/>
      <c r="N71" s="20"/>
      <c r="O71" s="20">
        <f t="shared" si="1"/>
        <v>5000</v>
      </c>
      <c r="P71" s="20">
        <f t="shared" ref="P71:P73" si="58">ROUND(O71*70%,0)</f>
        <v>3500</v>
      </c>
      <c r="Q71" s="20">
        <v>59523</v>
      </c>
      <c r="R71" s="53">
        <f t="shared" si="2"/>
        <v>-0.01</v>
      </c>
      <c r="S71" s="53">
        <f t="shared" ref="S71:S73" si="59">IF(P71=0,0,ROUND(P71/Q71/12,2))*-1</f>
        <v>0</v>
      </c>
    </row>
    <row r="72" spans="1:19" x14ac:dyDescent="0.25">
      <c r="A72" s="55">
        <v>1426</v>
      </c>
      <c r="B72" s="32">
        <v>600020371</v>
      </c>
      <c r="C72" s="32">
        <v>60252600</v>
      </c>
      <c r="D72" s="33" t="s">
        <v>44</v>
      </c>
      <c r="E72" s="37">
        <v>3122</v>
      </c>
      <c r="F72" s="37" t="s">
        <v>63</v>
      </c>
      <c r="G72" s="37" t="s">
        <v>64</v>
      </c>
      <c r="H72" s="20">
        <f t="shared" si="0"/>
        <v>0</v>
      </c>
      <c r="I72" s="20"/>
      <c r="J72" s="20"/>
      <c r="K72" s="20"/>
      <c r="L72" s="20"/>
      <c r="M72" s="20"/>
      <c r="N72" s="20"/>
      <c r="O72" s="20">
        <f t="shared" si="1"/>
        <v>0</v>
      </c>
      <c r="P72" s="20">
        <f t="shared" si="58"/>
        <v>0</v>
      </c>
      <c r="Q72" s="20">
        <v>59523</v>
      </c>
      <c r="R72" s="53">
        <f t="shared" si="2"/>
        <v>0</v>
      </c>
      <c r="S72" s="53">
        <f t="shared" si="59"/>
        <v>0</v>
      </c>
    </row>
    <row r="73" spans="1:19" x14ac:dyDescent="0.25">
      <c r="A73" s="55">
        <v>1426</v>
      </c>
      <c r="B73" s="32">
        <v>600020371</v>
      </c>
      <c r="C73" s="32">
        <v>60252600</v>
      </c>
      <c r="D73" s="33" t="s">
        <v>44</v>
      </c>
      <c r="E73" s="37">
        <v>3150</v>
      </c>
      <c r="F73" s="37" t="s">
        <v>62</v>
      </c>
      <c r="G73" s="37" t="s">
        <v>7</v>
      </c>
      <c r="H73" s="20">
        <f t="shared" si="0"/>
        <v>0</v>
      </c>
      <c r="I73" s="20"/>
      <c r="J73" s="20"/>
      <c r="K73" s="20"/>
      <c r="L73" s="20"/>
      <c r="M73" s="20"/>
      <c r="N73" s="20"/>
      <c r="O73" s="20">
        <f t="shared" si="1"/>
        <v>0</v>
      </c>
      <c r="P73" s="20">
        <f t="shared" si="58"/>
        <v>0</v>
      </c>
      <c r="Q73" s="20">
        <v>58254</v>
      </c>
      <c r="R73" s="53">
        <f t="shared" si="2"/>
        <v>0</v>
      </c>
      <c r="S73" s="53">
        <f t="shared" si="59"/>
        <v>0</v>
      </c>
    </row>
    <row r="74" spans="1:19" x14ac:dyDescent="0.25">
      <c r="A74" s="57"/>
      <c r="B74" s="58"/>
      <c r="C74" s="58"/>
      <c r="D74" s="56" t="s">
        <v>165</v>
      </c>
      <c r="E74" s="59"/>
      <c r="F74" s="59"/>
      <c r="G74" s="59"/>
      <c r="H74" s="60">
        <f t="shared" ref="H74:S74" si="60">SUM(H71:H73)</f>
        <v>5000</v>
      </c>
      <c r="I74" s="60">
        <f t="shared" si="60"/>
        <v>0</v>
      </c>
      <c r="J74" s="60">
        <f t="shared" si="60"/>
        <v>0</v>
      </c>
      <c r="K74" s="60">
        <f t="shared" si="60"/>
        <v>0</v>
      </c>
      <c r="L74" s="60">
        <f t="shared" si="60"/>
        <v>5000</v>
      </c>
      <c r="M74" s="60">
        <f t="shared" si="60"/>
        <v>0</v>
      </c>
      <c r="N74" s="60">
        <f t="shared" si="60"/>
        <v>0</v>
      </c>
      <c r="O74" s="60">
        <f t="shared" si="60"/>
        <v>5000</v>
      </c>
      <c r="P74" s="60">
        <f t="shared" si="60"/>
        <v>3500</v>
      </c>
      <c r="Q74" s="60">
        <f t="shared" si="60"/>
        <v>177300</v>
      </c>
      <c r="R74" s="61">
        <f t="shared" si="60"/>
        <v>-0.01</v>
      </c>
      <c r="S74" s="61">
        <f t="shared" si="60"/>
        <v>0</v>
      </c>
    </row>
    <row r="75" spans="1:19" x14ac:dyDescent="0.25">
      <c r="A75" s="55">
        <v>1427</v>
      </c>
      <c r="B75" s="32">
        <v>600010422</v>
      </c>
      <c r="C75" s="32">
        <v>60252766</v>
      </c>
      <c r="D75" s="33" t="s">
        <v>45</v>
      </c>
      <c r="E75" s="32">
        <v>3122</v>
      </c>
      <c r="F75" s="32" t="s">
        <v>36</v>
      </c>
      <c r="G75" s="32" t="s">
        <v>7</v>
      </c>
      <c r="H75" s="20">
        <f t="shared" si="0"/>
        <v>283800</v>
      </c>
      <c r="I75" s="20">
        <v>6</v>
      </c>
      <c r="J75" s="20">
        <v>178800</v>
      </c>
      <c r="K75" s="20"/>
      <c r="L75" s="20">
        <v>105000</v>
      </c>
      <c r="M75" s="20"/>
      <c r="N75" s="20"/>
      <c r="O75" s="20">
        <f t="shared" si="1"/>
        <v>105000</v>
      </c>
      <c r="P75" s="20">
        <f t="shared" ref="P75:P77" si="61">ROUND(O75*70%,0)</f>
        <v>73500</v>
      </c>
      <c r="Q75" s="20">
        <v>59523</v>
      </c>
      <c r="R75" s="53">
        <f t="shared" si="2"/>
        <v>-0.15</v>
      </c>
      <c r="S75" s="53">
        <f t="shared" ref="S75:S77" si="62">IF(P75=0,0,ROUND(P75/Q75/12,2))*-1</f>
        <v>-0.1</v>
      </c>
    </row>
    <row r="76" spans="1:19" x14ac:dyDescent="0.25">
      <c r="A76" s="55">
        <v>1427</v>
      </c>
      <c r="B76" s="32">
        <v>600010422</v>
      </c>
      <c r="C76" s="32">
        <v>60252766</v>
      </c>
      <c r="D76" s="33" t="s">
        <v>45</v>
      </c>
      <c r="E76" s="37">
        <v>3122</v>
      </c>
      <c r="F76" s="37" t="s">
        <v>63</v>
      </c>
      <c r="G76" s="37" t="s">
        <v>64</v>
      </c>
      <c r="H76" s="20">
        <f t="shared" si="0"/>
        <v>0</v>
      </c>
      <c r="I76" s="20"/>
      <c r="J76" s="20"/>
      <c r="K76" s="20"/>
      <c r="L76" s="20"/>
      <c r="M76" s="20"/>
      <c r="N76" s="20"/>
      <c r="O76" s="20">
        <f t="shared" si="1"/>
        <v>0</v>
      </c>
      <c r="P76" s="20">
        <f t="shared" si="61"/>
        <v>0</v>
      </c>
      <c r="Q76" s="20">
        <v>59523</v>
      </c>
      <c r="R76" s="53">
        <f t="shared" si="2"/>
        <v>0</v>
      </c>
      <c r="S76" s="53">
        <f t="shared" si="62"/>
        <v>0</v>
      </c>
    </row>
    <row r="77" spans="1:19" x14ac:dyDescent="0.25">
      <c r="A77" s="55">
        <v>1427</v>
      </c>
      <c r="B77" s="32">
        <v>600010422</v>
      </c>
      <c r="C77" s="34">
        <v>60252766</v>
      </c>
      <c r="D77" s="33" t="s">
        <v>45</v>
      </c>
      <c r="E77" s="32">
        <v>3147</v>
      </c>
      <c r="F77" s="32" t="s">
        <v>81</v>
      </c>
      <c r="G77" s="32" t="s">
        <v>64</v>
      </c>
      <c r="H77" s="20">
        <f t="shared" si="0"/>
        <v>0</v>
      </c>
      <c r="I77" s="20"/>
      <c r="J77" s="20"/>
      <c r="K77" s="20"/>
      <c r="L77" s="20"/>
      <c r="M77" s="20"/>
      <c r="N77" s="20"/>
      <c r="O77" s="20">
        <f t="shared" si="1"/>
        <v>0</v>
      </c>
      <c r="P77" s="20">
        <f t="shared" si="61"/>
        <v>0</v>
      </c>
      <c r="Q77" s="20">
        <v>46610</v>
      </c>
      <c r="R77" s="53">
        <f t="shared" si="2"/>
        <v>0</v>
      </c>
      <c r="S77" s="53">
        <f t="shared" si="62"/>
        <v>0</v>
      </c>
    </row>
    <row r="78" spans="1:19" x14ac:dyDescent="0.25">
      <c r="A78" s="57"/>
      <c r="B78" s="58"/>
      <c r="C78" s="62"/>
      <c r="D78" s="56" t="s">
        <v>166</v>
      </c>
      <c r="E78" s="58"/>
      <c r="F78" s="58"/>
      <c r="G78" s="58"/>
      <c r="H78" s="60">
        <f t="shared" ref="H78:S78" si="63">SUM(H75:H77)</f>
        <v>283800</v>
      </c>
      <c r="I78" s="60">
        <f t="shared" si="63"/>
        <v>6</v>
      </c>
      <c r="J78" s="60">
        <f t="shared" si="63"/>
        <v>178800</v>
      </c>
      <c r="K78" s="60">
        <f t="shared" si="63"/>
        <v>0</v>
      </c>
      <c r="L78" s="60">
        <f t="shared" si="63"/>
        <v>105000</v>
      </c>
      <c r="M78" s="60">
        <f t="shared" si="63"/>
        <v>0</v>
      </c>
      <c r="N78" s="60">
        <f t="shared" si="63"/>
        <v>0</v>
      </c>
      <c r="O78" s="60">
        <f t="shared" si="63"/>
        <v>105000</v>
      </c>
      <c r="P78" s="60">
        <f t="shared" si="63"/>
        <v>73500</v>
      </c>
      <c r="Q78" s="60">
        <f t="shared" si="63"/>
        <v>165656</v>
      </c>
      <c r="R78" s="61">
        <f t="shared" si="63"/>
        <v>-0.15</v>
      </c>
      <c r="S78" s="61">
        <f t="shared" si="63"/>
        <v>-0.1</v>
      </c>
    </row>
    <row r="79" spans="1:19" x14ac:dyDescent="0.25">
      <c r="A79" s="55">
        <v>1428</v>
      </c>
      <c r="B79" s="32">
        <v>600012646</v>
      </c>
      <c r="C79" s="32">
        <v>854999</v>
      </c>
      <c r="D79" s="33" t="s">
        <v>46</v>
      </c>
      <c r="E79" s="32">
        <v>3122</v>
      </c>
      <c r="F79" s="32" t="s">
        <v>36</v>
      </c>
      <c r="G79" s="32" t="s">
        <v>7</v>
      </c>
      <c r="H79" s="20">
        <f t="shared" si="0"/>
        <v>129200</v>
      </c>
      <c r="I79" s="20">
        <v>4</v>
      </c>
      <c r="J79" s="20">
        <v>119200</v>
      </c>
      <c r="K79" s="20"/>
      <c r="L79" s="20">
        <v>10000</v>
      </c>
      <c r="M79" s="20"/>
      <c r="N79" s="20"/>
      <c r="O79" s="20">
        <f t="shared" si="1"/>
        <v>10000</v>
      </c>
      <c r="P79" s="20">
        <f t="shared" ref="P79:P82" si="64">ROUND(O79*70%,0)</f>
        <v>7000</v>
      </c>
      <c r="Q79" s="20">
        <v>59523</v>
      </c>
      <c r="R79" s="53">
        <f t="shared" si="2"/>
        <v>-0.01</v>
      </c>
      <c r="S79" s="53">
        <f t="shared" ref="S79:S82" si="65">IF(P79=0,0,ROUND(P79/Q79/12,2))*-1</f>
        <v>-0.01</v>
      </c>
    </row>
    <row r="80" spans="1:19" x14ac:dyDescent="0.25">
      <c r="A80" s="55">
        <v>1428</v>
      </c>
      <c r="B80" s="32">
        <v>600012646</v>
      </c>
      <c r="C80" s="32">
        <v>854999</v>
      </c>
      <c r="D80" s="33" t="s">
        <v>46</v>
      </c>
      <c r="E80" s="37">
        <v>3122</v>
      </c>
      <c r="F80" s="37" t="s">
        <v>63</v>
      </c>
      <c r="G80" s="37" t="s">
        <v>64</v>
      </c>
      <c r="H80" s="20">
        <f t="shared" si="0"/>
        <v>0</v>
      </c>
      <c r="I80" s="20"/>
      <c r="J80" s="20"/>
      <c r="K80" s="20"/>
      <c r="L80" s="20"/>
      <c r="M80" s="20"/>
      <c r="N80" s="20"/>
      <c r="O80" s="20">
        <f t="shared" si="1"/>
        <v>0</v>
      </c>
      <c r="P80" s="20">
        <f t="shared" si="64"/>
        <v>0</v>
      </c>
      <c r="Q80" s="20">
        <v>59523</v>
      </c>
      <c r="R80" s="53">
        <f t="shared" si="2"/>
        <v>0</v>
      </c>
      <c r="S80" s="53">
        <f t="shared" si="65"/>
        <v>0</v>
      </c>
    </row>
    <row r="81" spans="1:19" x14ac:dyDescent="0.25">
      <c r="A81" s="55">
        <v>1428</v>
      </c>
      <c r="B81" s="32">
        <v>600012646</v>
      </c>
      <c r="C81" s="32">
        <v>854999</v>
      </c>
      <c r="D81" s="33" t="s">
        <v>46</v>
      </c>
      <c r="E81" s="32">
        <v>3147</v>
      </c>
      <c r="F81" s="32" t="s">
        <v>81</v>
      </c>
      <c r="G81" s="32" t="s">
        <v>64</v>
      </c>
      <c r="H81" s="20">
        <f t="shared" si="0"/>
        <v>0</v>
      </c>
      <c r="I81" s="20"/>
      <c r="J81" s="20"/>
      <c r="K81" s="20"/>
      <c r="L81" s="20"/>
      <c r="M81" s="20"/>
      <c r="N81" s="20"/>
      <c r="O81" s="20">
        <f t="shared" si="1"/>
        <v>0</v>
      </c>
      <c r="P81" s="20">
        <f t="shared" si="64"/>
        <v>0</v>
      </c>
      <c r="Q81" s="20">
        <v>46610</v>
      </c>
      <c r="R81" s="53">
        <f t="shared" si="2"/>
        <v>0</v>
      </c>
      <c r="S81" s="53">
        <f t="shared" si="65"/>
        <v>0</v>
      </c>
    </row>
    <row r="82" spans="1:19" x14ac:dyDescent="0.25">
      <c r="A82" s="55">
        <v>1428</v>
      </c>
      <c r="B82" s="32">
        <v>600012646</v>
      </c>
      <c r="C82" s="32">
        <v>854999</v>
      </c>
      <c r="D82" s="33" t="s">
        <v>46</v>
      </c>
      <c r="E82" s="37">
        <v>3150</v>
      </c>
      <c r="F82" s="37" t="s">
        <v>62</v>
      </c>
      <c r="G82" s="37" t="s">
        <v>7</v>
      </c>
      <c r="H82" s="20">
        <f t="shared" si="0"/>
        <v>24000</v>
      </c>
      <c r="I82" s="20"/>
      <c r="J82" s="20"/>
      <c r="K82" s="20"/>
      <c r="L82" s="20">
        <v>24000</v>
      </c>
      <c r="M82" s="20"/>
      <c r="N82" s="20"/>
      <c r="O82" s="20">
        <f t="shared" si="1"/>
        <v>24000</v>
      </c>
      <c r="P82" s="20">
        <f t="shared" si="64"/>
        <v>16800</v>
      </c>
      <c r="Q82" s="20">
        <v>58254</v>
      </c>
      <c r="R82" s="53">
        <f t="shared" si="2"/>
        <v>-0.03</v>
      </c>
      <c r="S82" s="53">
        <f t="shared" si="65"/>
        <v>-0.02</v>
      </c>
    </row>
    <row r="83" spans="1:19" x14ac:dyDescent="0.25">
      <c r="A83" s="57"/>
      <c r="B83" s="58"/>
      <c r="C83" s="58"/>
      <c r="D83" s="56" t="s">
        <v>167</v>
      </c>
      <c r="E83" s="59"/>
      <c r="F83" s="59"/>
      <c r="G83" s="59"/>
      <c r="H83" s="60">
        <f t="shared" ref="H83:S83" si="66">SUM(H79:H82)</f>
        <v>153200</v>
      </c>
      <c r="I83" s="60">
        <f t="shared" si="66"/>
        <v>4</v>
      </c>
      <c r="J83" s="60">
        <f t="shared" si="66"/>
        <v>119200</v>
      </c>
      <c r="K83" s="60">
        <f t="shared" si="66"/>
        <v>0</v>
      </c>
      <c r="L83" s="60">
        <f t="shared" si="66"/>
        <v>34000</v>
      </c>
      <c r="M83" s="60">
        <f t="shared" si="66"/>
        <v>0</v>
      </c>
      <c r="N83" s="60">
        <f t="shared" si="66"/>
        <v>0</v>
      </c>
      <c r="O83" s="60">
        <f t="shared" si="66"/>
        <v>34000</v>
      </c>
      <c r="P83" s="60">
        <f t="shared" si="66"/>
        <v>23800</v>
      </c>
      <c r="Q83" s="60">
        <f t="shared" si="66"/>
        <v>223910</v>
      </c>
      <c r="R83" s="61">
        <f t="shared" si="66"/>
        <v>-0.04</v>
      </c>
      <c r="S83" s="61">
        <f t="shared" si="66"/>
        <v>-0.03</v>
      </c>
    </row>
    <row r="84" spans="1:19" x14ac:dyDescent="0.25">
      <c r="A84" s="55">
        <v>1429</v>
      </c>
      <c r="B84" s="32">
        <v>600019713</v>
      </c>
      <c r="C84" s="32">
        <v>673731</v>
      </c>
      <c r="D84" s="33" t="s">
        <v>47</v>
      </c>
      <c r="E84" s="32">
        <v>3122</v>
      </c>
      <c r="F84" s="32" t="s">
        <v>36</v>
      </c>
      <c r="G84" s="32" t="s">
        <v>7</v>
      </c>
      <c r="H84" s="20">
        <f t="shared" si="0"/>
        <v>690440</v>
      </c>
      <c r="I84" s="20">
        <v>22</v>
      </c>
      <c r="J84" s="20">
        <v>655600</v>
      </c>
      <c r="K84" s="20"/>
      <c r="L84" s="20">
        <v>34840</v>
      </c>
      <c r="M84" s="20"/>
      <c r="N84" s="20"/>
      <c r="O84" s="20">
        <f t="shared" si="1"/>
        <v>34840</v>
      </c>
      <c r="P84" s="20">
        <f t="shared" ref="P84:P88" si="67">ROUND(O84*70%,0)</f>
        <v>24388</v>
      </c>
      <c r="Q84" s="20">
        <v>59523</v>
      </c>
      <c r="R84" s="53">
        <f t="shared" si="2"/>
        <v>-0.05</v>
      </c>
      <c r="S84" s="53">
        <f t="shared" ref="S84:S88" si="68">IF(P84=0,0,ROUND(P84/Q84/12,2))*-1</f>
        <v>-0.03</v>
      </c>
    </row>
    <row r="85" spans="1:19" x14ac:dyDescent="0.25">
      <c r="A85" s="55">
        <v>1429</v>
      </c>
      <c r="B85" s="32">
        <v>600019713</v>
      </c>
      <c r="C85" s="32">
        <v>673731</v>
      </c>
      <c r="D85" s="33" t="s">
        <v>47</v>
      </c>
      <c r="E85" s="37">
        <v>3122</v>
      </c>
      <c r="F85" s="37" t="s">
        <v>63</v>
      </c>
      <c r="G85" s="37" t="s">
        <v>64</v>
      </c>
      <c r="H85" s="20">
        <f t="shared" si="0"/>
        <v>0</v>
      </c>
      <c r="I85" s="20"/>
      <c r="J85" s="20"/>
      <c r="K85" s="20"/>
      <c r="L85" s="20"/>
      <c r="M85" s="20"/>
      <c r="N85" s="20"/>
      <c r="O85" s="20">
        <f t="shared" si="1"/>
        <v>0</v>
      </c>
      <c r="P85" s="20">
        <f t="shared" si="67"/>
        <v>0</v>
      </c>
      <c r="Q85" s="20">
        <v>59523</v>
      </c>
      <c r="R85" s="53">
        <f t="shared" si="2"/>
        <v>0</v>
      </c>
      <c r="S85" s="53">
        <f t="shared" si="68"/>
        <v>0</v>
      </c>
    </row>
    <row r="86" spans="1:19" x14ac:dyDescent="0.25">
      <c r="A86" s="55">
        <v>1429</v>
      </c>
      <c r="B86" s="32">
        <v>600019713</v>
      </c>
      <c r="C86" s="32">
        <v>673731</v>
      </c>
      <c r="D86" s="33" t="s">
        <v>47</v>
      </c>
      <c r="E86" s="32">
        <v>3147</v>
      </c>
      <c r="F86" s="32" t="s">
        <v>81</v>
      </c>
      <c r="G86" s="32" t="s">
        <v>64</v>
      </c>
      <c r="H86" s="20">
        <f t="shared" si="0"/>
        <v>0</v>
      </c>
      <c r="I86" s="20"/>
      <c r="J86" s="20"/>
      <c r="K86" s="20"/>
      <c r="L86" s="20"/>
      <c r="M86" s="20"/>
      <c r="N86" s="20"/>
      <c r="O86" s="20">
        <f t="shared" si="1"/>
        <v>0</v>
      </c>
      <c r="P86" s="20">
        <f t="shared" si="67"/>
        <v>0</v>
      </c>
      <c r="Q86" s="20">
        <v>46610</v>
      </c>
      <c r="R86" s="53">
        <f t="shared" si="2"/>
        <v>0</v>
      </c>
      <c r="S86" s="53">
        <f t="shared" si="68"/>
        <v>0</v>
      </c>
    </row>
    <row r="87" spans="1:19" x14ac:dyDescent="0.25">
      <c r="A87" s="55">
        <v>1429</v>
      </c>
      <c r="B87" s="32">
        <v>600019713</v>
      </c>
      <c r="C87" s="32">
        <v>673731</v>
      </c>
      <c r="D87" s="33" t="s">
        <v>47</v>
      </c>
      <c r="E87" s="37">
        <v>3147</v>
      </c>
      <c r="F87" s="37" t="s">
        <v>81</v>
      </c>
      <c r="G87" s="37" t="s">
        <v>64</v>
      </c>
      <c r="H87" s="20">
        <f t="shared" si="0"/>
        <v>0</v>
      </c>
      <c r="I87" s="20"/>
      <c r="J87" s="20"/>
      <c r="K87" s="20"/>
      <c r="L87" s="20"/>
      <c r="M87" s="20"/>
      <c r="N87" s="20"/>
      <c r="O87" s="20">
        <f t="shared" si="1"/>
        <v>0</v>
      </c>
      <c r="P87" s="20">
        <f t="shared" si="67"/>
        <v>0</v>
      </c>
      <c r="Q87" s="20">
        <v>46610</v>
      </c>
      <c r="R87" s="53">
        <f t="shared" si="2"/>
        <v>0</v>
      </c>
      <c r="S87" s="53">
        <f t="shared" si="68"/>
        <v>0</v>
      </c>
    </row>
    <row r="88" spans="1:19" x14ac:dyDescent="0.25">
      <c r="A88" s="55">
        <v>1429</v>
      </c>
      <c r="B88" s="32">
        <v>600019713</v>
      </c>
      <c r="C88" s="32">
        <v>673731</v>
      </c>
      <c r="D88" s="33" t="s">
        <v>47</v>
      </c>
      <c r="E88" s="37">
        <v>3150</v>
      </c>
      <c r="F88" s="37" t="s">
        <v>62</v>
      </c>
      <c r="G88" s="37" t="s">
        <v>7</v>
      </c>
      <c r="H88" s="20">
        <f t="shared" si="0"/>
        <v>858575</v>
      </c>
      <c r="I88" s="20"/>
      <c r="J88" s="20"/>
      <c r="K88" s="20"/>
      <c r="L88" s="20">
        <v>858575</v>
      </c>
      <c r="M88" s="20"/>
      <c r="N88" s="20"/>
      <c r="O88" s="20">
        <f t="shared" si="1"/>
        <v>858575</v>
      </c>
      <c r="P88" s="20">
        <f t="shared" si="67"/>
        <v>601003</v>
      </c>
      <c r="Q88" s="20">
        <v>58254</v>
      </c>
      <c r="R88" s="53">
        <f t="shared" si="2"/>
        <v>-1.23</v>
      </c>
      <c r="S88" s="53">
        <f t="shared" si="68"/>
        <v>-0.86</v>
      </c>
    </row>
    <row r="89" spans="1:19" x14ac:dyDescent="0.25">
      <c r="A89" s="57"/>
      <c r="B89" s="58"/>
      <c r="C89" s="58"/>
      <c r="D89" s="56" t="s">
        <v>168</v>
      </c>
      <c r="E89" s="59"/>
      <c r="F89" s="59"/>
      <c r="G89" s="59"/>
      <c r="H89" s="60">
        <f t="shared" ref="H89:S89" si="69">SUM(H84:H88)</f>
        <v>1549015</v>
      </c>
      <c r="I89" s="60">
        <f t="shared" si="69"/>
        <v>22</v>
      </c>
      <c r="J89" s="60">
        <f t="shared" si="69"/>
        <v>655600</v>
      </c>
      <c r="K89" s="60">
        <f t="shared" si="69"/>
        <v>0</v>
      </c>
      <c r="L89" s="60">
        <f t="shared" si="69"/>
        <v>893415</v>
      </c>
      <c r="M89" s="60">
        <f t="shared" si="69"/>
        <v>0</v>
      </c>
      <c r="N89" s="60">
        <f t="shared" si="69"/>
        <v>0</v>
      </c>
      <c r="O89" s="60">
        <f t="shared" si="69"/>
        <v>893415</v>
      </c>
      <c r="P89" s="60">
        <f t="shared" si="69"/>
        <v>625391</v>
      </c>
      <c r="Q89" s="60">
        <f t="shared" si="69"/>
        <v>270520</v>
      </c>
      <c r="R89" s="61">
        <f t="shared" si="69"/>
        <v>-1.28</v>
      </c>
      <c r="S89" s="61">
        <f t="shared" si="69"/>
        <v>-0.89</v>
      </c>
    </row>
    <row r="90" spans="1:19" x14ac:dyDescent="0.25">
      <c r="A90" s="55">
        <v>1430</v>
      </c>
      <c r="B90" s="32">
        <v>600019802</v>
      </c>
      <c r="C90" s="32">
        <v>581071</v>
      </c>
      <c r="D90" s="33" t="s">
        <v>48</v>
      </c>
      <c r="E90" s="32">
        <v>3122</v>
      </c>
      <c r="F90" s="32" t="s">
        <v>36</v>
      </c>
      <c r="G90" s="32" t="s">
        <v>7</v>
      </c>
      <c r="H90" s="20">
        <f t="shared" si="0"/>
        <v>73600</v>
      </c>
      <c r="I90" s="20"/>
      <c r="J90" s="20"/>
      <c r="K90" s="20"/>
      <c r="L90" s="20">
        <v>73600</v>
      </c>
      <c r="M90" s="20"/>
      <c r="N90" s="20"/>
      <c r="O90" s="20">
        <f t="shared" si="1"/>
        <v>73600</v>
      </c>
      <c r="P90" s="20">
        <f t="shared" ref="P90:P92" si="70">ROUND(O90*70%,0)</f>
        <v>51520</v>
      </c>
      <c r="Q90" s="20">
        <v>59523</v>
      </c>
      <c r="R90" s="53">
        <f t="shared" si="2"/>
        <v>-0.1</v>
      </c>
      <c r="S90" s="53">
        <f t="shared" ref="S90:S92" si="71">IF(P90=0,0,ROUND(P90/Q90/12,2))*-1</f>
        <v>-7.0000000000000007E-2</v>
      </c>
    </row>
    <row r="91" spans="1:19" x14ac:dyDescent="0.25">
      <c r="A91" s="55">
        <v>1430</v>
      </c>
      <c r="B91" s="32">
        <v>600019802</v>
      </c>
      <c r="C91" s="32">
        <v>581071</v>
      </c>
      <c r="D91" s="33" t="s">
        <v>48</v>
      </c>
      <c r="E91" s="37">
        <v>3122</v>
      </c>
      <c r="F91" s="37" t="s">
        <v>63</v>
      </c>
      <c r="G91" s="37" t="s">
        <v>64</v>
      </c>
      <c r="H91" s="20">
        <f t="shared" si="0"/>
        <v>0</v>
      </c>
      <c r="I91" s="20"/>
      <c r="J91" s="20"/>
      <c r="K91" s="20"/>
      <c r="L91" s="20"/>
      <c r="M91" s="20"/>
      <c r="N91" s="20"/>
      <c r="O91" s="20">
        <f t="shared" si="1"/>
        <v>0</v>
      </c>
      <c r="P91" s="20">
        <f t="shared" si="70"/>
        <v>0</v>
      </c>
      <c r="Q91" s="20">
        <v>59523</v>
      </c>
      <c r="R91" s="53">
        <f t="shared" si="2"/>
        <v>0</v>
      </c>
      <c r="S91" s="53">
        <f t="shared" si="71"/>
        <v>0</v>
      </c>
    </row>
    <row r="92" spans="1:19" x14ac:dyDescent="0.25">
      <c r="A92" s="55">
        <v>1430</v>
      </c>
      <c r="B92" s="32">
        <v>600019802</v>
      </c>
      <c r="C92" s="32">
        <v>581071</v>
      </c>
      <c r="D92" s="33" t="s">
        <v>48</v>
      </c>
      <c r="E92" s="32">
        <v>3147</v>
      </c>
      <c r="F92" s="32" t="s">
        <v>81</v>
      </c>
      <c r="G92" s="34" t="s">
        <v>64</v>
      </c>
      <c r="H92" s="20">
        <f t="shared" si="0"/>
        <v>0</v>
      </c>
      <c r="I92" s="20"/>
      <c r="J92" s="20"/>
      <c r="K92" s="20"/>
      <c r="L92" s="20"/>
      <c r="M92" s="20"/>
      <c r="N92" s="20"/>
      <c r="O92" s="20">
        <f t="shared" si="1"/>
        <v>0</v>
      </c>
      <c r="P92" s="20">
        <f t="shared" si="70"/>
        <v>0</v>
      </c>
      <c r="Q92" s="20">
        <v>46610</v>
      </c>
      <c r="R92" s="53">
        <f t="shared" si="2"/>
        <v>0</v>
      </c>
      <c r="S92" s="53">
        <f t="shared" si="71"/>
        <v>0</v>
      </c>
    </row>
    <row r="93" spans="1:19" x14ac:dyDescent="0.25">
      <c r="A93" s="57"/>
      <c r="B93" s="58"/>
      <c r="C93" s="58"/>
      <c r="D93" s="56" t="s">
        <v>169</v>
      </c>
      <c r="E93" s="58"/>
      <c r="F93" s="58"/>
      <c r="G93" s="62"/>
      <c r="H93" s="60">
        <f t="shared" ref="H93:S93" si="72">SUM(H90:H92)</f>
        <v>73600</v>
      </c>
      <c r="I93" s="60">
        <f t="shared" si="72"/>
        <v>0</v>
      </c>
      <c r="J93" s="60">
        <f t="shared" si="72"/>
        <v>0</v>
      </c>
      <c r="K93" s="60">
        <f t="shared" si="72"/>
        <v>0</v>
      </c>
      <c r="L93" s="60">
        <f t="shared" si="72"/>
        <v>73600</v>
      </c>
      <c r="M93" s="60">
        <f t="shared" si="72"/>
        <v>0</v>
      </c>
      <c r="N93" s="60">
        <f t="shared" si="72"/>
        <v>0</v>
      </c>
      <c r="O93" s="60">
        <f t="shared" si="72"/>
        <v>73600</v>
      </c>
      <c r="P93" s="60">
        <f t="shared" si="72"/>
        <v>51520</v>
      </c>
      <c r="Q93" s="60">
        <f t="shared" si="72"/>
        <v>165656</v>
      </c>
      <c r="R93" s="61">
        <f t="shared" si="72"/>
        <v>-0.1</v>
      </c>
      <c r="S93" s="61">
        <f t="shared" si="72"/>
        <v>-7.0000000000000007E-2</v>
      </c>
    </row>
    <row r="94" spans="1:19" x14ac:dyDescent="0.25">
      <c r="A94" s="55">
        <v>1432</v>
      </c>
      <c r="B94" s="32">
        <v>600170594</v>
      </c>
      <c r="C94" s="32">
        <v>671274</v>
      </c>
      <c r="D94" s="33" t="s">
        <v>5</v>
      </c>
      <c r="E94" s="32">
        <v>3111</v>
      </c>
      <c r="F94" s="32" t="s">
        <v>6</v>
      </c>
      <c r="G94" s="34" t="s">
        <v>7</v>
      </c>
      <c r="H94" s="20">
        <f t="shared" si="0"/>
        <v>0</v>
      </c>
      <c r="I94" s="20"/>
      <c r="J94" s="20"/>
      <c r="K94" s="20"/>
      <c r="L94" s="20">
        <v>0</v>
      </c>
      <c r="M94" s="20"/>
      <c r="N94" s="20"/>
      <c r="O94" s="20">
        <f t="shared" si="1"/>
        <v>0</v>
      </c>
      <c r="P94" s="20">
        <f t="shared" ref="P94:P96" si="73">ROUND(O94*70%,0)</f>
        <v>0</v>
      </c>
      <c r="Q94" s="20">
        <v>48342</v>
      </c>
      <c r="R94" s="53">
        <f t="shared" si="2"/>
        <v>0</v>
      </c>
      <c r="S94" s="53">
        <f t="shared" ref="S94:S96" si="74">IF(P94=0,0,ROUND(P94/Q94/12,2))*-1</f>
        <v>0</v>
      </c>
    </row>
    <row r="95" spans="1:19" x14ac:dyDescent="0.25">
      <c r="A95" s="55">
        <v>1432</v>
      </c>
      <c r="B95" s="32">
        <v>600170594</v>
      </c>
      <c r="C95" s="32">
        <v>671274</v>
      </c>
      <c r="D95" s="33" t="s">
        <v>5</v>
      </c>
      <c r="E95" s="32">
        <v>3123</v>
      </c>
      <c r="F95" s="32" t="s">
        <v>36</v>
      </c>
      <c r="G95" s="32" t="s">
        <v>7</v>
      </c>
      <c r="H95" s="20">
        <f t="shared" si="0"/>
        <v>0</v>
      </c>
      <c r="I95" s="20"/>
      <c r="J95" s="20"/>
      <c r="K95" s="20"/>
      <c r="L95" s="20"/>
      <c r="M95" s="20"/>
      <c r="N95" s="20"/>
      <c r="O95" s="20">
        <f t="shared" si="1"/>
        <v>0</v>
      </c>
      <c r="P95" s="20">
        <f t="shared" si="73"/>
        <v>0</v>
      </c>
      <c r="Q95" s="20">
        <v>59523</v>
      </c>
      <c r="R95" s="53">
        <f t="shared" si="2"/>
        <v>0</v>
      </c>
      <c r="S95" s="53">
        <f t="shared" si="74"/>
        <v>0</v>
      </c>
    </row>
    <row r="96" spans="1:19" x14ac:dyDescent="0.25">
      <c r="A96" s="55">
        <v>1432</v>
      </c>
      <c r="B96" s="32">
        <v>600170594</v>
      </c>
      <c r="C96" s="32">
        <v>671274</v>
      </c>
      <c r="D96" s="33" t="s">
        <v>5</v>
      </c>
      <c r="E96" s="37">
        <v>3123</v>
      </c>
      <c r="F96" s="37" t="s">
        <v>63</v>
      </c>
      <c r="G96" s="37" t="s">
        <v>64</v>
      </c>
      <c r="H96" s="20">
        <f t="shared" ref="H96:H176" si="75">J96+K96+L96+M96+N96</f>
        <v>0</v>
      </c>
      <c r="I96" s="20"/>
      <c r="J96" s="20"/>
      <c r="K96" s="20"/>
      <c r="L96" s="20"/>
      <c r="M96" s="20"/>
      <c r="N96" s="20"/>
      <c r="O96" s="20">
        <f t="shared" ref="O96:O176" si="76">(K96+L96+M96+N96)</f>
        <v>0</v>
      </c>
      <c r="P96" s="20">
        <f t="shared" si="73"/>
        <v>0</v>
      </c>
      <c r="Q96" s="20">
        <v>59523</v>
      </c>
      <c r="R96" s="53">
        <f t="shared" ref="R96:R176" si="77">IF(O96=0,0,ROUND(O96/Q96/12,2))*-1</f>
        <v>0</v>
      </c>
      <c r="S96" s="53">
        <f t="shared" si="74"/>
        <v>0</v>
      </c>
    </row>
    <row r="97" spans="1:19" x14ac:dyDescent="0.25">
      <c r="A97" s="57"/>
      <c r="B97" s="58"/>
      <c r="C97" s="58"/>
      <c r="D97" s="56" t="s">
        <v>170</v>
      </c>
      <c r="E97" s="59"/>
      <c r="F97" s="59"/>
      <c r="G97" s="59"/>
      <c r="H97" s="60">
        <f t="shared" ref="H97:S97" si="78">SUM(H94:H96)</f>
        <v>0</v>
      </c>
      <c r="I97" s="60">
        <f t="shared" si="78"/>
        <v>0</v>
      </c>
      <c r="J97" s="60">
        <f t="shared" si="78"/>
        <v>0</v>
      </c>
      <c r="K97" s="60">
        <f t="shared" si="78"/>
        <v>0</v>
      </c>
      <c r="L97" s="60">
        <f t="shared" si="78"/>
        <v>0</v>
      </c>
      <c r="M97" s="60">
        <f t="shared" si="78"/>
        <v>0</v>
      </c>
      <c r="N97" s="60">
        <f t="shared" si="78"/>
        <v>0</v>
      </c>
      <c r="O97" s="60">
        <f t="shared" si="78"/>
        <v>0</v>
      </c>
      <c r="P97" s="60">
        <f t="shared" si="78"/>
        <v>0</v>
      </c>
      <c r="Q97" s="60">
        <f t="shared" si="78"/>
        <v>167388</v>
      </c>
      <c r="R97" s="61">
        <f t="shared" si="78"/>
        <v>0</v>
      </c>
      <c r="S97" s="61">
        <f t="shared" si="78"/>
        <v>0</v>
      </c>
    </row>
    <row r="98" spans="1:19" x14ac:dyDescent="0.25">
      <c r="A98" s="55">
        <v>1433</v>
      </c>
      <c r="B98" s="32">
        <v>600170608</v>
      </c>
      <c r="C98" s="32">
        <v>526517</v>
      </c>
      <c r="D98" s="33" t="s">
        <v>49</v>
      </c>
      <c r="E98" s="32">
        <v>3122</v>
      </c>
      <c r="F98" s="32" t="s">
        <v>36</v>
      </c>
      <c r="G98" s="32" t="s">
        <v>7</v>
      </c>
      <c r="H98" s="20">
        <f t="shared" si="75"/>
        <v>551300</v>
      </c>
      <c r="I98" s="20">
        <v>18.5</v>
      </c>
      <c r="J98" s="20">
        <v>551300</v>
      </c>
      <c r="K98" s="20"/>
      <c r="L98" s="20">
        <v>0</v>
      </c>
      <c r="M98" s="20"/>
      <c r="N98" s="20"/>
      <c r="O98" s="20">
        <f t="shared" si="76"/>
        <v>0</v>
      </c>
      <c r="P98" s="20">
        <f t="shared" ref="P98:P99" si="79">ROUND(O98*70%,0)</f>
        <v>0</v>
      </c>
      <c r="Q98" s="20">
        <v>59523</v>
      </c>
      <c r="R98" s="53">
        <f t="shared" si="77"/>
        <v>0</v>
      </c>
      <c r="S98" s="53">
        <f t="shared" ref="S98:S99" si="80">IF(P98=0,0,ROUND(P98/Q98/12,2))*-1</f>
        <v>0</v>
      </c>
    </row>
    <row r="99" spans="1:19" x14ac:dyDescent="0.25">
      <c r="A99" s="55">
        <v>1433</v>
      </c>
      <c r="B99" s="32">
        <v>600170608</v>
      </c>
      <c r="C99" s="32">
        <v>526517</v>
      </c>
      <c r="D99" s="33" t="s">
        <v>49</v>
      </c>
      <c r="E99" s="37">
        <v>3122</v>
      </c>
      <c r="F99" s="37" t="s">
        <v>63</v>
      </c>
      <c r="G99" s="37" t="s">
        <v>64</v>
      </c>
      <c r="H99" s="20">
        <f t="shared" si="75"/>
        <v>0</v>
      </c>
      <c r="I99" s="20"/>
      <c r="J99" s="20"/>
      <c r="K99" s="20"/>
      <c r="L99" s="20"/>
      <c r="M99" s="20"/>
      <c r="N99" s="20"/>
      <c r="O99" s="20">
        <f t="shared" si="76"/>
        <v>0</v>
      </c>
      <c r="P99" s="20">
        <f t="shared" si="79"/>
        <v>0</v>
      </c>
      <c r="Q99" s="20">
        <v>59523</v>
      </c>
      <c r="R99" s="53">
        <f t="shared" si="77"/>
        <v>0</v>
      </c>
      <c r="S99" s="53">
        <f t="shared" si="80"/>
        <v>0</v>
      </c>
    </row>
    <row r="100" spans="1:19" x14ac:dyDescent="0.25">
      <c r="A100" s="57"/>
      <c r="B100" s="58"/>
      <c r="C100" s="58"/>
      <c r="D100" s="56" t="s">
        <v>171</v>
      </c>
      <c r="E100" s="59"/>
      <c r="F100" s="59"/>
      <c r="G100" s="59"/>
      <c r="H100" s="60">
        <f t="shared" ref="H100:S100" si="81">SUM(H98:H99)</f>
        <v>551300</v>
      </c>
      <c r="I100" s="60">
        <f t="shared" si="81"/>
        <v>18.5</v>
      </c>
      <c r="J100" s="60">
        <f t="shared" si="81"/>
        <v>551300</v>
      </c>
      <c r="K100" s="60">
        <f t="shared" si="81"/>
        <v>0</v>
      </c>
      <c r="L100" s="60">
        <f t="shared" si="81"/>
        <v>0</v>
      </c>
      <c r="M100" s="60">
        <f t="shared" si="81"/>
        <v>0</v>
      </c>
      <c r="N100" s="60">
        <f t="shared" si="81"/>
        <v>0</v>
      </c>
      <c r="O100" s="60">
        <f t="shared" si="81"/>
        <v>0</v>
      </c>
      <c r="P100" s="60">
        <f t="shared" si="81"/>
        <v>0</v>
      </c>
      <c r="Q100" s="60">
        <f t="shared" si="81"/>
        <v>119046</v>
      </c>
      <c r="R100" s="61">
        <f t="shared" si="81"/>
        <v>0</v>
      </c>
      <c r="S100" s="61">
        <f t="shared" si="81"/>
        <v>0</v>
      </c>
    </row>
    <row r="101" spans="1:19" x14ac:dyDescent="0.25">
      <c r="A101" s="55">
        <v>1434</v>
      </c>
      <c r="B101" s="32">
        <v>600170896</v>
      </c>
      <c r="C101" s="32">
        <v>528714</v>
      </c>
      <c r="D101" s="33" t="s">
        <v>50</v>
      </c>
      <c r="E101" s="32">
        <v>3123</v>
      </c>
      <c r="F101" s="32" t="s">
        <v>36</v>
      </c>
      <c r="G101" s="32" t="s">
        <v>7</v>
      </c>
      <c r="H101" s="20">
        <f t="shared" si="75"/>
        <v>834400</v>
      </c>
      <c r="I101" s="20">
        <v>28</v>
      </c>
      <c r="J101" s="20">
        <v>834400</v>
      </c>
      <c r="K101" s="20"/>
      <c r="L101" s="20">
        <v>0</v>
      </c>
      <c r="M101" s="20"/>
      <c r="N101" s="20"/>
      <c r="O101" s="20">
        <f t="shared" si="76"/>
        <v>0</v>
      </c>
      <c r="P101" s="20">
        <f t="shared" ref="P101:P103" si="82">ROUND(O101*70%,0)</f>
        <v>0</v>
      </c>
      <c r="Q101" s="20">
        <v>59523</v>
      </c>
      <c r="R101" s="53">
        <f t="shared" si="77"/>
        <v>0</v>
      </c>
      <c r="S101" s="53">
        <f t="shared" ref="S101:S103" si="83">IF(P101=0,0,ROUND(P101/Q101/12,2))*-1</f>
        <v>0</v>
      </c>
    </row>
    <row r="102" spans="1:19" x14ac:dyDescent="0.25">
      <c r="A102" s="55">
        <v>1434</v>
      </c>
      <c r="B102" s="32">
        <v>600170896</v>
      </c>
      <c r="C102" s="32">
        <v>528714</v>
      </c>
      <c r="D102" s="33" t="s">
        <v>50</v>
      </c>
      <c r="E102" s="37">
        <v>3123</v>
      </c>
      <c r="F102" s="37" t="s">
        <v>63</v>
      </c>
      <c r="G102" s="37" t="s">
        <v>64</v>
      </c>
      <c r="H102" s="20">
        <f t="shared" si="75"/>
        <v>0</v>
      </c>
      <c r="I102" s="20"/>
      <c r="J102" s="20"/>
      <c r="K102" s="20"/>
      <c r="L102" s="20"/>
      <c r="M102" s="20"/>
      <c r="N102" s="20"/>
      <c r="O102" s="20">
        <f t="shared" si="76"/>
        <v>0</v>
      </c>
      <c r="P102" s="20">
        <f t="shared" si="82"/>
        <v>0</v>
      </c>
      <c r="Q102" s="20">
        <v>59523</v>
      </c>
      <c r="R102" s="53">
        <f t="shared" si="77"/>
        <v>0</v>
      </c>
      <c r="S102" s="53">
        <f t="shared" si="83"/>
        <v>0</v>
      </c>
    </row>
    <row r="103" spans="1:19" x14ac:dyDescent="0.25">
      <c r="A103" s="55">
        <v>1434</v>
      </c>
      <c r="B103" s="32">
        <v>600170896</v>
      </c>
      <c r="C103" s="32">
        <v>528714</v>
      </c>
      <c r="D103" s="33" t="s">
        <v>50</v>
      </c>
      <c r="E103" s="32">
        <v>3147</v>
      </c>
      <c r="F103" s="32" t="s">
        <v>81</v>
      </c>
      <c r="G103" s="32" t="s">
        <v>64</v>
      </c>
      <c r="H103" s="20">
        <f t="shared" si="75"/>
        <v>0</v>
      </c>
      <c r="I103" s="20"/>
      <c r="J103" s="20"/>
      <c r="K103" s="20"/>
      <c r="L103" s="20"/>
      <c r="M103" s="20"/>
      <c r="N103" s="20"/>
      <c r="O103" s="20">
        <f t="shared" si="76"/>
        <v>0</v>
      </c>
      <c r="P103" s="20">
        <f t="shared" si="82"/>
        <v>0</v>
      </c>
      <c r="Q103" s="20">
        <v>46610</v>
      </c>
      <c r="R103" s="53">
        <f t="shared" si="77"/>
        <v>0</v>
      </c>
      <c r="S103" s="53">
        <f t="shared" si="83"/>
        <v>0</v>
      </c>
    </row>
    <row r="104" spans="1:19" x14ac:dyDescent="0.25">
      <c r="A104" s="57"/>
      <c r="B104" s="58"/>
      <c r="C104" s="58"/>
      <c r="D104" s="56" t="s">
        <v>172</v>
      </c>
      <c r="E104" s="58"/>
      <c r="F104" s="58"/>
      <c r="G104" s="58"/>
      <c r="H104" s="60">
        <f t="shared" ref="H104:S104" si="84">SUM(H101:H103)</f>
        <v>834400</v>
      </c>
      <c r="I104" s="60">
        <f t="shared" si="84"/>
        <v>28</v>
      </c>
      <c r="J104" s="60">
        <f t="shared" si="84"/>
        <v>834400</v>
      </c>
      <c r="K104" s="60">
        <f t="shared" si="84"/>
        <v>0</v>
      </c>
      <c r="L104" s="60">
        <f t="shared" si="84"/>
        <v>0</v>
      </c>
      <c r="M104" s="60">
        <f t="shared" si="84"/>
        <v>0</v>
      </c>
      <c r="N104" s="60">
        <f t="shared" si="84"/>
        <v>0</v>
      </c>
      <c r="O104" s="60">
        <f t="shared" si="84"/>
        <v>0</v>
      </c>
      <c r="P104" s="60">
        <f t="shared" si="84"/>
        <v>0</v>
      </c>
      <c r="Q104" s="60">
        <f t="shared" si="84"/>
        <v>165656</v>
      </c>
      <c r="R104" s="61">
        <f t="shared" si="84"/>
        <v>0</v>
      </c>
      <c r="S104" s="61">
        <f t="shared" si="84"/>
        <v>0</v>
      </c>
    </row>
    <row r="105" spans="1:19" x14ac:dyDescent="0.25">
      <c r="A105" s="55">
        <v>1436</v>
      </c>
      <c r="B105" s="32">
        <v>600170900</v>
      </c>
      <c r="C105" s="32">
        <v>87891</v>
      </c>
      <c r="D105" s="33" t="s">
        <v>51</v>
      </c>
      <c r="E105" s="32">
        <v>3123</v>
      </c>
      <c r="F105" s="32" t="s">
        <v>36</v>
      </c>
      <c r="G105" s="32" t="s">
        <v>7</v>
      </c>
      <c r="H105" s="20">
        <f t="shared" si="75"/>
        <v>245560</v>
      </c>
      <c r="I105" s="20">
        <v>7</v>
      </c>
      <c r="J105" s="20">
        <v>208600</v>
      </c>
      <c r="K105" s="20"/>
      <c r="L105" s="20">
        <v>36960</v>
      </c>
      <c r="M105" s="20"/>
      <c r="N105" s="20"/>
      <c r="O105" s="20">
        <f t="shared" si="76"/>
        <v>36960</v>
      </c>
      <c r="P105" s="20">
        <f t="shared" ref="P105:P107" si="85">ROUND(O105*70%,0)</f>
        <v>25872</v>
      </c>
      <c r="Q105" s="20">
        <v>59523</v>
      </c>
      <c r="R105" s="53">
        <f t="shared" si="77"/>
        <v>-0.05</v>
      </c>
      <c r="S105" s="53">
        <f t="shared" ref="S105:S107" si="86">IF(P105=0,0,ROUND(P105/Q105/12,2))*-1</f>
        <v>-0.04</v>
      </c>
    </row>
    <row r="106" spans="1:19" x14ac:dyDescent="0.25">
      <c r="A106" s="55">
        <v>1436</v>
      </c>
      <c r="B106" s="32">
        <v>600170900</v>
      </c>
      <c r="C106" s="32">
        <v>87891</v>
      </c>
      <c r="D106" s="33" t="s">
        <v>51</v>
      </c>
      <c r="E106" s="37">
        <v>3123</v>
      </c>
      <c r="F106" s="37" t="s">
        <v>63</v>
      </c>
      <c r="G106" s="37" t="s">
        <v>64</v>
      </c>
      <c r="H106" s="20">
        <f t="shared" si="75"/>
        <v>0</v>
      </c>
      <c r="I106" s="20"/>
      <c r="J106" s="20"/>
      <c r="K106" s="20"/>
      <c r="L106" s="20"/>
      <c r="M106" s="20"/>
      <c r="N106" s="20"/>
      <c r="O106" s="20">
        <f t="shared" si="76"/>
        <v>0</v>
      </c>
      <c r="P106" s="20">
        <f t="shared" si="85"/>
        <v>0</v>
      </c>
      <c r="Q106" s="20">
        <v>59523</v>
      </c>
      <c r="R106" s="53">
        <f t="shared" si="77"/>
        <v>0</v>
      </c>
      <c r="S106" s="53">
        <f t="shared" si="86"/>
        <v>0</v>
      </c>
    </row>
    <row r="107" spans="1:19" x14ac:dyDescent="0.25">
      <c r="A107" s="55">
        <v>1436</v>
      </c>
      <c r="B107" s="32">
        <v>600170900</v>
      </c>
      <c r="C107" s="32">
        <v>87891</v>
      </c>
      <c r="D107" s="33" t="s">
        <v>51</v>
      </c>
      <c r="E107" s="32">
        <v>3147</v>
      </c>
      <c r="F107" s="32" t="s">
        <v>81</v>
      </c>
      <c r="G107" s="32" t="s">
        <v>64</v>
      </c>
      <c r="H107" s="20">
        <f t="shared" si="75"/>
        <v>19685</v>
      </c>
      <c r="I107" s="20"/>
      <c r="J107" s="20"/>
      <c r="K107" s="20"/>
      <c r="L107" s="20">
        <v>19685</v>
      </c>
      <c r="M107" s="20"/>
      <c r="N107" s="20"/>
      <c r="O107" s="20">
        <f t="shared" si="76"/>
        <v>19685</v>
      </c>
      <c r="P107" s="20">
        <f t="shared" si="85"/>
        <v>13780</v>
      </c>
      <c r="Q107" s="20">
        <v>46610</v>
      </c>
      <c r="R107" s="53">
        <f t="shared" si="77"/>
        <v>-0.04</v>
      </c>
      <c r="S107" s="53">
        <f t="shared" si="86"/>
        <v>-0.02</v>
      </c>
    </row>
    <row r="108" spans="1:19" x14ac:dyDescent="0.25">
      <c r="A108" s="57"/>
      <c r="B108" s="58"/>
      <c r="C108" s="58"/>
      <c r="D108" s="56" t="s">
        <v>173</v>
      </c>
      <c r="E108" s="58"/>
      <c r="F108" s="58"/>
      <c r="G108" s="58"/>
      <c r="H108" s="60">
        <f t="shared" ref="H108:S108" si="87">SUM(H105:H107)</f>
        <v>265245</v>
      </c>
      <c r="I108" s="60">
        <f t="shared" si="87"/>
        <v>7</v>
      </c>
      <c r="J108" s="60">
        <f t="shared" si="87"/>
        <v>208600</v>
      </c>
      <c r="K108" s="60">
        <f t="shared" si="87"/>
        <v>0</v>
      </c>
      <c r="L108" s="60">
        <f t="shared" si="87"/>
        <v>56645</v>
      </c>
      <c r="M108" s="60">
        <f t="shared" si="87"/>
        <v>0</v>
      </c>
      <c r="N108" s="60">
        <f t="shared" si="87"/>
        <v>0</v>
      </c>
      <c r="O108" s="60">
        <f t="shared" si="87"/>
        <v>56645</v>
      </c>
      <c r="P108" s="60">
        <f t="shared" si="87"/>
        <v>39652</v>
      </c>
      <c r="Q108" s="60">
        <f t="shared" si="87"/>
        <v>165656</v>
      </c>
      <c r="R108" s="61">
        <f t="shared" si="87"/>
        <v>-0.09</v>
      </c>
      <c r="S108" s="61">
        <f t="shared" si="87"/>
        <v>-0.06</v>
      </c>
    </row>
    <row r="109" spans="1:19" x14ac:dyDescent="0.25">
      <c r="A109" s="55">
        <v>1437</v>
      </c>
      <c r="B109" s="32">
        <v>600010104</v>
      </c>
      <c r="C109" s="32">
        <v>14451018</v>
      </c>
      <c r="D109" s="33" t="s">
        <v>52</v>
      </c>
      <c r="E109" s="32">
        <v>3123</v>
      </c>
      <c r="F109" s="32" t="s">
        <v>36</v>
      </c>
      <c r="G109" s="32" t="s">
        <v>7</v>
      </c>
      <c r="H109" s="20">
        <f t="shared" si="75"/>
        <v>23560</v>
      </c>
      <c r="I109" s="20"/>
      <c r="J109" s="20"/>
      <c r="K109" s="20"/>
      <c r="L109" s="20">
        <v>23560</v>
      </c>
      <c r="M109" s="20"/>
      <c r="N109" s="20"/>
      <c r="O109" s="20">
        <f t="shared" si="76"/>
        <v>23560</v>
      </c>
      <c r="P109" s="20">
        <f t="shared" ref="P109:P110" si="88">ROUND(O109*70%,0)</f>
        <v>16492</v>
      </c>
      <c r="Q109" s="20">
        <v>59523</v>
      </c>
      <c r="R109" s="53">
        <f t="shared" si="77"/>
        <v>-0.03</v>
      </c>
      <c r="S109" s="53">
        <f t="shared" ref="S109:S110" si="89">IF(P109=0,0,ROUND(P109/Q109/12,2))*-1</f>
        <v>-0.02</v>
      </c>
    </row>
    <row r="110" spans="1:19" x14ac:dyDescent="0.25">
      <c r="A110" s="55">
        <v>1437</v>
      </c>
      <c r="B110" s="32">
        <v>600010104</v>
      </c>
      <c r="C110" s="32">
        <v>14451018</v>
      </c>
      <c r="D110" s="33" t="s">
        <v>52</v>
      </c>
      <c r="E110" s="37">
        <v>3123</v>
      </c>
      <c r="F110" s="37" t="s">
        <v>63</v>
      </c>
      <c r="G110" s="37" t="s">
        <v>64</v>
      </c>
      <c r="H110" s="20">
        <f t="shared" si="75"/>
        <v>0</v>
      </c>
      <c r="I110" s="20"/>
      <c r="J110" s="20"/>
      <c r="K110" s="20"/>
      <c r="L110" s="20"/>
      <c r="M110" s="20"/>
      <c r="N110" s="20"/>
      <c r="O110" s="20">
        <f t="shared" si="76"/>
        <v>0</v>
      </c>
      <c r="P110" s="20">
        <f t="shared" si="88"/>
        <v>0</v>
      </c>
      <c r="Q110" s="20">
        <v>59523</v>
      </c>
      <c r="R110" s="53">
        <f t="shared" si="77"/>
        <v>0</v>
      </c>
      <c r="S110" s="53">
        <f t="shared" si="89"/>
        <v>0</v>
      </c>
    </row>
    <row r="111" spans="1:19" x14ac:dyDescent="0.25">
      <c r="A111" s="57"/>
      <c r="B111" s="58"/>
      <c r="C111" s="58"/>
      <c r="D111" s="56" t="s">
        <v>174</v>
      </c>
      <c r="E111" s="59"/>
      <c r="F111" s="59"/>
      <c r="G111" s="59"/>
      <c r="H111" s="60">
        <f t="shared" ref="H111:S111" si="90">SUM(H109:H110)</f>
        <v>23560</v>
      </c>
      <c r="I111" s="60">
        <f t="shared" si="90"/>
        <v>0</v>
      </c>
      <c r="J111" s="60">
        <f t="shared" si="90"/>
        <v>0</v>
      </c>
      <c r="K111" s="60">
        <f t="shared" si="90"/>
        <v>0</v>
      </c>
      <c r="L111" s="60">
        <f t="shared" si="90"/>
        <v>23560</v>
      </c>
      <c r="M111" s="60">
        <f t="shared" si="90"/>
        <v>0</v>
      </c>
      <c r="N111" s="60">
        <f t="shared" si="90"/>
        <v>0</v>
      </c>
      <c r="O111" s="60">
        <f t="shared" si="90"/>
        <v>23560</v>
      </c>
      <c r="P111" s="60">
        <f t="shared" si="90"/>
        <v>16492</v>
      </c>
      <c r="Q111" s="60">
        <f t="shared" si="90"/>
        <v>119046</v>
      </c>
      <c r="R111" s="61">
        <f t="shared" si="90"/>
        <v>-0.03</v>
      </c>
      <c r="S111" s="61">
        <f t="shared" si="90"/>
        <v>-0.02</v>
      </c>
    </row>
    <row r="112" spans="1:19" x14ac:dyDescent="0.25">
      <c r="A112" s="55">
        <v>1438</v>
      </c>
      <c r="B112" s="32">
        <v>600010490</v>
      </c>
      <c r="C112" s="32">
        <v>18385036</v>
      </c>
      <c r="D112" s="33" t="s">
        <v>53</v>
      </c>
      <c r="E112" s="32">
        <v>3122</v>
      </c>
      <c r="F112" s="32" t="s">
        <v>36</v>
      </c>
      <c r="G112" s="32" t="s">
        <v>7</v>
      </c>
      <c r="H112" s="20">
        <f t="shared" si="75"/>
        <v>0</v>
      </c>
      <c r="I112" s="20"/>
      <c r="J112" s="20"/>
      <c r="K112" s="20"/>
      <c r="L112" s="20">
        <v>0</v>
      </c>
      <c r="M112" s="20"/>
      <c r="N112" s="20"/>
      <c r="O112" s="20">
        <f t="shared" si="76"/>
        <v>0</v>
      </c>
      <c r="P112" s="20">
        <f t="shared" ref="P112:P113" si="91">ROUND(O112*70%,0)</f>
        <v>0</v>
      </c>
      <c r="Q112" s="20">
        <v>59523</v>
      </c>
      <c r="R112" s="53">
        <f t="shared" si="77"/>
        <v>0</v>
      </c>
      <c r="S112" s="53">
        <f t="shared" ref="S112:S113" si="92">IF(P112=0,0,ROUND(P112/Q112/12,2))*-1</f>
        <v>0</v>
      </c>
    </row>
    <row r="113" spans="1:19" x14ac:dyDescent="0.25">
      <c r="A113" s="55">
        <v>1438</v>
      </c>
      <c r="B113" s="32">
        <v>600010490</v>
      </c>
      <c r="C113" s="32">
        <v>18385036</v>
      </c>
      <c r="D113" s="33" t="s">
        <v>53</v>
      </c>
      <c r="E113" s="37">
        <v>3122</v>
      </c>
      <c r="F113" s="37" t="s">
        <v>63</v>
      </c>
      <c r="G113" s="37" t="s">
        <v>64</v>
      </c>
      <c r="H113" s="20">
        <f t="shared" si="75"/>
        <v>0</v>
      </c>
      <c r="I113" s="20"/>
      <c r="J113" s="20"/>
      <c r="K113" s="20"/>
      <c r="L113" s="20"/>
      <c r="M113" s="20"/>
      <c r="N113" s="20"/>
      <c r="O113" s="20">
        <f t="shared" si="76"/>
        <v>0</v>
      </c>
      <c r="P113" s="20">
        <f t="shared" si="91"/>
        <v>0</v>
      </c>
      <c r="Q113" s="20">
        <v>59523</v>
      </c>
      <c r="R113" s="53">
        <f t="shared" si="77"/>
        <v>0</v>
      </c>
      <c r="S113" s="53">
        <f t="shared" si="92"/>
        <v>0</v>
      </c>
    </row>
    <row r="114" spans="1:19" x14ac:dyDescent="0.25">
      <c r="A114" s="57"/>
      <c r="B114" s="58"/>
      <c r="C114" s="58"/>
      <c r="D114" s="56" t="s">
        <v>175</v>
      </c>
      <c r="E114" s="59"/>
      <c r="F114" s="59"/>
      <c r="G114" s="59"/>
      <c r="H114" s="60">
        <f t="shared" ref="H114:S114" si="93">SUM(H112:H113)</f>
        <v>0</v>
      </c>
      <c r="I114" s="60">
        <f t="shared" si="93"/>
        <v>0</v>
      </c>
      <c r="J114" s="60">
        <f t="shared" si="93"/>
        <v>0</v>
      </c>
      <c r="K114" s="60">
        <f t="shared" si="93"/>
        <v>0</v>
      </c>
      <c r="L114" s="60">
        <f t="shared" si="93"/>
        <v>0</v>
      </c>
      <c r="M114" s="60">
        <f t="shared" si="93"/>
        <v>0</v>
      </c>
      <c r="N114" s="60">
        <f t="shared" si="93"/>
        <v>0</v>
      </c>
      <c r="O114" s="60">
        <f t="shared" si="93"/>
        <v>0</v>
      </c>
      <c r="P114" s="60">
        <f t="shared" si="93"/>
        <v>0</v>
      </c>
      <c r="Q114" s="60">
        <f t="shared" si="93"/>
        <v>119046</v>
      </c>
      <c r="R114" s="61">
        <f t="shared" si="93"/>
        <v>0</v>
      </c>
      <c r="S114" s="61">
        <f t="shared" si="93"/>
        <v>0</v>
      </c>
    </row>
    <row r="115" spans="1:19" x14ac:dyDescent="0.25">
      <c r="A115" s="55">
        <v>1440</v>
      </c>
      <c r="B115" s="32">
        <v>600010481</v>
      </c>
      <c r="C115" s="32">
        <v>140147</v>
      </c>
      <c r="D115" s="33" t="s">
        <v>54</v>
      </c>
      <c r="E115" s="32">
        <v>3123</v>
      </c>
      <c r="F115" s="32" t="s">
        <v>36</v>
      </c>
      <c r="G115" s="32" t="s">
        <v>7</v>
      </c>
      <c r="H115" s="20">
        <f t="shared" si="75"/>
        <v>0</v>
      </c>
      <c r="I115" s="20"/>
      <c r="J115" s="20"/>
      <c r="K115" s="20"/>
      <c r="L115" s="20">
        <v>0</v>
      </c>
      <c r="M115" s="20"/>
      <c r="N115" s="20"/>
      <c r="O115" s="20">
        <f t="shared" si="76"/>
        <v>0</v>
      </c>
      <c r="P115" s="20">
        <f t="shared" ref="P115:P117" si="94">ROUND(O115*70%,0)</f>
        <v>0</v>
      </c>
      <c r="Q115" s="20">
        <v>59523</v>
      </c>
      <c r="R115" s="53">
        <f t="shared" si="77"/>
        <v>0</v>
      </c>
      <c r="S115" s="53">
        <f t="shared" ref="S115:S117" si="95">IF(P115=0,0,ROUND(P115/Q115/12,2))*-1</f>
        <v>0</v>
      </c>
    </row>
    <row r="116" spans="1:19" x14ac:dyDescent="0.25">
      <c r="A116" s="55">
        <v>1440</v>
      </c>
      <c r="B116" s="32">
        <v>600010481</v>
      </c>
      <c r="C116" s="32">
        <v>140147</v>
      </c>
      <c r="D116" s="33" t="s">
        <v>54</v>
      </c>
      <c r="E116" s="37">
        <v>3123</v>
      </c>
      <c r="F116" s="37" t="s">
        <v>63</v>
      </c>
      <c r="G116" s="37" t="s">
        <v>64</v>
      </c>
      <c r="H116" s="20">
        <f t="shared" si="75"/>
        <v>0</v>
      </c>
      <c r="I116" s="20"/>
      <c r="J116" s="20"/>
      <c r="K116" s="20"/>
      <c r="L116" s="20"/>
      <c r="M116" s="20"/>
      <c r="N116" s="20"/>
      <c r="O116" s="20">
        <f t="shared" si="76"/>
        <v>0</v>
      </c>
      <c r="P116" s="20">
        <f t="shared" si="94"/>
        <v>0</v>
      </c>
      <c r="Q116" s="20">
        <v>59523</v>
      </c>
      <c r="R116" s="53">
        <f t="shared" si="77"/>
        <v>0</v>
      </c>
      <c r="S116" s="53">
        <f t="shared" si="95"/>
        <v>0</v>
      </c>
    </row>
    <row r="117" spans="1:19" x14ac:dyDescent="0.25">
      <c r="A117" s="55">
        <v>1440</v>
      </c>
      <c r="B117" s="32">
        <v>600010481</v>
      </c>
      <c r="C117" s="32">
        <v>140147</v>
      </c>
      <c r="D117" s="33" t="s">
        <v>54</v>
      </c>
      <c r="E117" s="32">
        <v>3147</v>
      </c>
      <c r="F117" s="32" t="s">
        <v>81</v>
      </c>
      <c r="G117" s="34" t="s">
        <v>64</v>
      </c>
      <c r="H117" s="20">
        <f t="shared" si="75"/>
        <v>0</v>
      </c>
      <c r="I117" s="20"/>
      <c r="J117" s="20"/>
      <c r="K117" s="20"/>
      <c r="L117" s="20"/>
      <c r="M117" s="20"/>
      <c r="N117" s="20"/>
      <c r="O117" s="20">
        <f t="shared" si="76"/>
        <v>0</v>
      </c>
      <c r="P117" s="20">
        <f t="shared" si="94"/>
        <v>0</v>
      </c>
      <c r="Q117" s="20">
        <v>46610</v>
      </c>
      <c r="R117" s="53">
        <f t="shared" si="77"/>
        <v>0</v>
      </c>
      <c r="S117" s="53">
        <f t="shared" si="95"/>
        <v>0</v>
      </c>
    </row>
    <row r="118" spans="1:19" x14ac:dyDescent="0.25">
      <c r="A118" s="57"/>
      <c r="B118" s="58"/>
      <c r="C118" s="58"/>
      <c r="D118" s="56" t="s">
        <v>176</v>
      </c>
      <c r="E118" s="58"/>
      <c r="F118" s="58"/>
      <c r="G118" s="62"/>
      <c r="H118" s="60">
        <f t="shared" ref="H118:S118" si="96">SUM(H115:H117)</f>
        <v>0</v>
      </c>
      <c r="I118" s="60">
        <f t="shared" si="96"/>
        <v>0</v>
      </c>
      <c r="J118" s="60">
        <f t="shared" si="96"/>
        <v>0</v>
      </c>
      <c r="K118" s="60">
        <f t="shared" si="96"/>
        <v>0</v>
      </c>
      <c r="L118" s="60">
        <f t="shared" si="96"/>
        <v>0</v>
      </c>
      <c r="M118" s="60">
        <f t="shared" si="96"/>
        <v>0</v>
      </c>
      <c r="N118" s="60">
        <f t="shared" si="96"/>
        <v>0</v>
      </c>
      <c r="O118" s="60">
        <f t="shared" si="96"/>
        <v>0</v>
      </c>
      <c r="P118" s="60">
        <f t="shared" si="96"/>
        <v>0</v>
      </c>
      <c r="Q118" s="60">
        <f t="shared" si="96"/>
        <v>165656</v>
      </c>
      <c r="R118" s="61">
        <f t="shared" si="96"/>
        <v>0</v>
      </c>
      <c r="S118" s="61">
        <f t="shared" si="96"/>
        <v>0</v>
      </c>
    </row>
    <row r="119" spans="1:19" x14ac:dyDescent="0.25">
      <c r="A119" s="55">
        <v>1442</v>
      </c>
      <c r="B119" s="32">
        <v>600010686</v>
      </c>
      <c r="C119" s="32">
        <v>555053</v>
      </c>
      <c r="D119" s="33" t="s">
        <v>55</v>
      </c>
      <c r="E119" s="32">
        <v>3123</v>
      </c>
      <c r="F119" s="32" t="s">
        <v>36</v>
      </c>
      <c r="G119" s="32" t="s">
        <v>7</v>
      </c>
      <c r="H119" s="20">
        <f t="shared" si="75"/>
        <v>30000</v>
      </c>
      <c r="I119" s="20"/>
      <c r="J119" s="20"/>
      <c r="K119" s="20"/>
      <c r="L119" s="20">
        <v>30000</v>
      </c>
      <c r="M119" s="20"/>
      <c r="N119" s="20"/>
      <c r="O119" s="20">
        <f t="shared" si="76"/>
        <v>30000</v>
      </c>
      <c r="P119" s="20">
        <f t="shared" ref="P119:P120" si="97">ROUND(O119*70%,0)</f>
        <v>21000</v>
      </c>
      <c r="Q119" s="20">
        <v>59523</v>
      </c>
      <c r="R119" s="53">
        <f t="shared" si="77"/>
        <v>-0.04</v>
      </c>
      <c r="S119" s="53">
        <f t="shared" ref="S119:S120" si="98">IF(P119=0,0,ROUND(P119/Q119/12,2))*-1</f>
        <v>-0.03</v>
      </c>
    </row>
    <row r="120" spans="1:19" x14ac:dyDescent="0.25">
      <c r="A120" s="55">
        <v>1442</v>
      </c>
      <c r="B120" s="32">
        <v>600010686</v>
      </c>
      <c r="C120" s="32">
        <v>555053</v>
      </c>
      <c r="D120" s="33" t="s">
        <v>55</v>
      </c>
      <c r="E120" s="37">
        <v>3123</v>
      </c>
      <c r="F120" s="37" t="s">
        <v>63</v>
      </c>
      <c r="G120" s="37" t="s">
        <v>64</v>
      </c>
      <c r="H120" s="20">
        <f t="shared" si="75"/>
        <v>0</v>
      </c>
      <c r="I120" s="20"/>
      <c r="J120" s="20"/>
      <c r="K120" s="20"/>
      <c r="L120" s="20"/>
      <c r="M120" s="20"/>
      <c r="N120" s="20"/>
      <c r="O120" s="20">
        <f t="shared" si="76"/>
        <v>0</v>
      </c>
      <c r="P120" s="20">
        <f t="shared" si="97"/>
        <v>0</v>
      </c>
      <c r="Q120" s="20">
        <v>59523</v>
      </c>
      <c r="R120" s="53">
        <f t="shared" si="77"/>
        <v>0</v>
      </c>
      <c r="S120" s="53">
        <f t="shared" si="98"/>
        <v>0</v>
      </c>
    </row>
    <row r="121" spans="1:19" x14ac:dyDescent="0.25">
      <c r="A121" s="57"/>
      <c r="B121" s="58"/>
      <c r="C121" s="58"/>
      <c r="D121" s="56" t="s">
        <v>177</v>
      </c>
      <c r="E121" s="59"/>
      <c r="F121" s="59"/>
      <c r="G121" s="59"/>
      <c r="H121" s="60">
        <f t="shared" ref="H121:S121" si="99">SUM(H119:H120)</f>
        <v>30000</v>
      </c>
      <c r="I121" s="60">
        <f t="shared" si="99"/>
        <v>0</v>
      </c>
      <c r="J121" s="60">
        <f t="shared" si="99"/>
        <v>0</v>
      </c>
      <c r="K121" s="60">
        <f t="shared" si="99"/>
        <v>0</v>
      </c>
      <c r="L121" s="60">
        <f t="shared" si="99"/>
        <v>30000</v>
      </c>
      <c r="M121" s="60">
        <f t="shared" si="99"/>
        <v>0</v>
      </c>
      <c r="N121" s="60">
        <f t="shared" si="99"/>
        <v>0</v>
      </c>
      <c r="O121" s="60">
        <f t="shared" si="99"/>
        <v>30000</v>
      </c>
      <c r="P121" s="60">
        <f t="shared" si="99"/>
        <v>21000</v>
      </c>
      <c r="Q121" s="60">
        <f t="shared" si="99"/>
        <v>119046</v>
      </c>
      <c r="R121" s="61">
        <f t="shared" si="99"/>
        <v>-0.04</v>
      </c>
      <c r="S121" s="61">
        <f t="shared" si="99"/>
        <v>-0.03</v>
      </c>
    </row>
    <row r="122" spans="1:19" x14ac:dyDescent="0.25">
      <c r="A122" s="55">
        <v>1443</v>
      </c>
      <c r="B122" s="32">
        <v>600170918</v>
      </c>
      <c r="C122" s="32">
        <v>15043151</v>
      </c>
      <c r="D122" s="33" t="s">
        <v>56</v>
      </c>
      <c r="E122" s="32">
        <v>3122</v>
      </c>
      <c r="F122" s="32" t="s">
        <v>36</v>
      </c>
      <c r="G122" s="32" t="s">
        <v>7</v>
      </c>
      <c r="H122" s="20">
        <f t="shared" si="75"/>
        <v>149000</v>
      </c>
      <c r="I122" s="20">
        <v>5</v>
      </c>
      <c r="J122" s="20">
        <v>149000</v>
      </c>
      <c r="K122" s="20"/>
      <c r="L122" s="20">
        <v>0</v>
      </c>
      <c r="M122" s="20"/>
      <c r="N122" s="20"/>
      <c r="O122" s="20">
        <f t="shared" si="76"/>
        <v>0</v>
      </c>
      <c r="P122" s="20">
        <f t="shared" ref="P122:P124" si="100">ROUND(O122*70%,0)</f>
        <v>0</v>
      </c>
      <c r="Q122" s="20">
        <v>59523</v>
      </c>
      <c r="R122" s="53">
        <f t="shared" si="77"/>
        <v>0</v>
      </c>
      <c r="S122" s="53">
        <f t="shared" ref="S122:S124" si="101">IF(P122=0,0,ROUND(P122/Q122/12,2))*-1</f>
        <v>0</v>
      </c>
    </row>
    <row r="123" spans="1:19" x14ac:dyDescent="0.25">
      <c r="A123" s="55">
        <v>1443</v>
      </c>
      <c r="B123" s="32">
        <v>600170918</v>
      </c>
      <c r="C123" s="32">
        <v>15043151</v>
      </c>
      <c r="D123" s="33" t="s">
        <v>56</v>
      </c>
      <c r="E123" s="37">
        <v>3122</v>
      </c>
      <c r="F123" s="37" t="s">
        <v>63</v>
      </c>
      <c r="G123" s="37" t="s">
        <v>64</v>
      </c>
      <c r="H123" s="20">
        <f t="shared" si="75"/>
        <v>0</v>
      </c>
      <c r="I123" s="20"/>
      <c r="J123" s="20"/>
      <c r="K123" s="20"/>
      <c r="L123" s="20"/>
      <c r="M123" s="20"/>
      <c r="N123" s="20"/>
      <c r="O123" s="20">
        <f t="shared" si="76"/>
        <v>0</v>
      </c>
      <c r="P123" s="20">
        <f t="shared" si="100"/>
        <v>0</v>
      </c>
      <c r="Q123" s="20">
        <v>59523</v>
      </c>
      <c r="R123" s="53">
        <f t="shared" si="77"/>
        <v>0</v>
      </c>
      <c r="S123" s="53">
        <f t="shared" si="101"/>
        <v>0</v>
      </c>
    </row>
    <row r="124" spans="1:19" x14ac:dyDescent="0.25">
      <c r="A124" s="55">
        <v>1443</v>
      </c>
      <c r="B124" s="32">
        <v>600170918</v>
      </c>
      <c r="C124" s="34">
        <v>15043151</v>
      </c>
      <c r="D124" s="33" t="s">
        <v>56</v>
      </c>
      <c r="E124" s="32">
        <v>3147</v>
      </c>
      <c r="F124" s="32" t="s">
        <v>81</v>
      </c>
      <c r="G124" s="34" t="s">
        <v>64</v>
      </c>
      <c r="H124" s="20">
        <f t="shared" si="75"/>
        <v>0</v>
      </c>
      <c r="I124" s="20"/>
      <c r="J124" s="20"/>
      <c r="K124" s="20"/>
      <c r="L124" s="20"/>
      <c r="M124" s="20"/>
      <c r="N124" s="20"/>
      <c r="O124" s="20">
        <f t="shared" si="76"/>
        <v>0</v>
      </c>
      <c r="P124" s="20">
        <f t="shared" si="100"/>
        <v>0</v>
      </c>
      <c r="Q124" s="20">
        <v>46610</v>
      </c>
      <c r="R124" s="53">
        <f t="shared" si="77"/>
        <v>0</v>
      </c>
      <c r="S124" s="53">
        <f t="shared" si="101"/>
        <v>0</v>
      </c>
    </row>
    <row r="125" spans="1:19" x14ac:dyDescent="0.25">
      <c r="A125" s="57"/>
      <c r="B125" s="58"/>
      <c r="C125" s="62"/>
      <c r="D125" s="56" t="s">
        <v>178</v>
      </c>
      <c r="E125" s="58"/>
      <c r="F125" s="58"/>
      <c r="G125" s="62"/>
      <c r="H125" s="60">
        <f t="shared" ref="H125:S125" si="102">SUM(H122:H124)</f>
        <v>149000</v>
      </c>
      <c r="I125" s="60">
        <f t="shared" si="102"/>
        <v>5</v>
      </c>
      <c r="J125" s="60">
        <f t="shared" si="102"/>
        <v>149000</v>
      </c>
      <c r="K125" s="60">
        <f t="shared" si="102"/>
        <v>0</v>
      </c>
      <c r="L125" s="60">
        <f t="shared" si="102"/>
        <v>0</v>
      </c>
      <c r="M125" s="60">
        <f t="shared" si="102"/>
        <v>0</v>
      </c>
      <c r="N125" s="60">
        <f t="shared" si="102"/>
        <v>0</v>
      </c>
      <c r="O125" s="60">
        <f t="shared" si="102"/>
        <v>0</v>
      </c>
      <c r="P125" s="60">
        <f t="shared" si="102"/>
        <v>0</v>
      </c>
      <c r="Q125" s="60">
        <f t="shared" si="102"/>
        <v>165656</v>
      </c>
      <c r="R125" s="61">
        <f t="shared" si="102"/>
        <v>0</v>
      </c>
      <c r="S125" s="61">
        <f t="shared" si="102"/>
        <v>0</v>
      </c>
    </row>
    <row r="126" spans="1:19" x14ac:dyDescent="0.25">
      <c r="A126" s="55">
        <v>1448</v>
      </c>
      <c r="B126" s="32">
        <v>600010678</v>
      </c>
      <c r="C126" s="32">
        <v>82554</v>
      </c>
      <c r="D126" s="33" t="s">
        <v>57</v>
      </c>
      <c r="E126" s="32">
        <v>3123</v>
      </c>
      <c r="F126" s="32" t="s">
        <v>36</v>
      </c>
      <c r="G126" s="32" t="s">
        <v>7</v>
      </c>
      <c r="H126" s="20">
        <f t="shared" si="75"/>
        <v>908900</v>
      </c>
      <c r="I126" s="20">
        <v>30.5</v>
      </c>
      <c r="J126" s="20">
        <v>908900</v>
      </c>
      <c r="K126" s="20"/>
      <c r="L126" s="20">
        <v>0</v>
      </c>
      <c r="M126" s="20"/>
      <c r="N126" s="20"/>
      <c r="O126" s="20">
        <f t="shared" si="76"/>
        <v>0</v>
      </c>
      <c r="P126" s="20">
        <f t="shared" ref="P126:P128" si="103">ROUND(O126*70%,0)</f>
        <v>0</v>
      </c>
      <c r="Q126" s="20">
        <v>59523</v>
      </c>
      <c r="R126" s="53">
        <f t="shared" si="77"/>
        <v>0</v>
      </c>
      <c r="S126" s="53">
        <f t="shared" ref="S126:S128" si="104">IF(P126=0,0,ROUND(P126/Q126/12,2))*-1</f>
        <v>0</v>
      </c>
    </row>
    <row r="127" spans="1:19" x14ac:dyDescent="0.25">
      <c r="A127" s="55">
        <v>1448</v>
      </c>
      <c r="B127" s="32">
        <v>600010678</v>
      </c>
      <c r="C127" s="32">
        <v>82554</v>
      </c>
      <c r="D127" s="33" t="s">
        <v>57</v>
      </c>
      <c r="E127" s="37">
        <v>3123</v>
      </c>
      <c r="F127" s="37" t="s">
        <v>63</v>
      </c>
      <c r="G127" s="37" t="s">
        <v>64</v>
      </c>
      <c r="H127" s="20">
        <f t="shared" si="75"/>
        <v>0</v>
      </c>
      <c r="I127" s="20"/>
      <c r="J127" s="20"/>
      <c r="K127" s="20"/>
      <c r="L127" s="20"/>
      <c r="M127" s="20"/>
      <c r="N127" s="20"/>
      <c r="O127" s="20">
        <f t="shared" si="76"/>
        <v>0</v>
      </c>
      <c r="P127" s="20">
        <f t="shared" si="103"/>
        <v>0</v>
      </c>
      <c r="Q127" s="20">
        <v>59523</v>
      </c>
      <c r="R127" s="53">
        <f t="shared" si="77"/>
        <v>0</v>
      </c>
      <c r="S127" s="53">
        <f t="shared" si="104"/>
        <v>0</v>
      </c>
    </row>
    <row r="128" spans="1:19" x14ac:dyDescent="0.25">
      <c r="A128" s="55">
        <v>1448</v>
      </c>
      <c r="B128" s="32">
        <v>600010678</v>
      </c>
      <c r="C128" s="32">
        <v>82554</v>
      </c>
      <c r="D128" s="33" t="s">
        <v>57</v>
      </c>
      <c r="E128" s="32">
        <v>3147</v>
      </c>
      <c r="F128" s="32" t="s">
        <v>81</v>
      </c>
      <c r="G128" s="34" t="s">
        <v>64</v>
      </c>
      <c r="H128" s="20">
        <f t="shared" si="75"/>
        <v>0</v>
      </c>
      <c r="I128" s="20"/>
      <c r="J128" s="20"/>
      <c r="K128" s="20"/>
      <c r="L128" s="20"/>
      <c r="M128" s="20"/>
      <c r="N128" s="20"/>
      <c r="O128" s="20">
        <f t="shared" si="76"/>
        <v>0</v>
      </c>
      <c r="P128" s="20">
        <f t="shared" si="103"/>
        <v>0</v>
      </c>
      <c r="Q128" s="20">
        <v>46610</v>
      </c>
      <c r="R128" s="53">
        <f t="shared" si="77"/>
        <v>0</v>
      </c>
      <c r="S128" s="53">
        <f t="shared" si="104"/>
        <v>0</v>
      </c>
    </row>
    <row r="129" spans="1:19" x14ac:dyDescent="0.25">
      <c r="A129" s="57"/>
      <c r="B129" s="58"/>
      <c r="C129" s="58"/>
      <c r="D129" s="56" t="s">
        <v>179</v>
      </c>
      <c r="E129" s="58"/>
      <c r="F129" s="58"/>
      <c r="G129" s="62"/>
      <c r="H129" s="60">
        <f t="shared" ref="H129:S129" si="105">SUM(H126:H128)</f>
        <v>908900</v>
      </c>
      <c r="I129" s="60">
        <f t="shared" si="105"/>
        <v>30.5</v>
      </c>
      <c r="J129" s="60">
        <f t="shared" si="105"/>
        <v>908900</v>
      </c>
      <c r="K129" s="60">
        <f t="shared" si="105"/>
        <v>0</v>
      </c>
      <c r="L129" s="60">
        <f t="shared" si="105"/>
        <v>0</v>
      </c>
      <c r="M129" s="60">
        <f t="shared" si="105"/>
        <v>0</v>
      </c>
      <c r="N129" s="60">
        <f t="shared" si="105"/>
        <v>0</v>
      </c>
      <c r="O129" s="60">
        <f t="shared" si="105"/>
        <v>0</v>
      </c>
      <c r="P129" s="60">
        <f t="shared" si="105"/>
        <v>0</v>
      </c>
      <c r="Q129" s="60">
        <f t="shared" si="105"/>
        <v>165656</v>
      </c>
      <c r="R129" s="61">
        <f t="shared" si="105"/>
        <v>0</v>
      </c>
      <c r="S129" s="61">
        <f t="shared" si="105"/>
        <v>0</v>
      </c>
    </row>
    <row r="130" spans="1:19" x14ac:dyDescent="0.25">
      <c r="A130" s="55">
        <v>1450</v>
      </c>
      <c r="B130" s="32">
        <v>600023460</v>
      </c>
      <c r="C130" s="32">
        <v>46746862</v>
      </c>
      <c r="D130" s="33" t="s">
        <v>58</v>
      </c>
      <c r="E130" s="37">
        <v>3124</v>
      </c>
      <c r="F130" s="37" t="s">
        <v>59</v>
      </c>
      <c r="G130" s="37" t="s">
        <v>7</v>
      </c>
      <c r="H130" s="20">
        <f t="shared" si="75"/>
        <v>40000</v>
      </c>
      <c r="I130" s="20"/>
      <c r="J130" s="20"/>
      <c r="K130" s="20"/>
      <c r="L130" s="20">
        <v>40000</v>
      </c>
      <c r="M130" s="20"/>
      <c r="N130" s="20"/>
      <c r="O130" s="20">
        <f t="shared" si="76"/>
        <v>40000</v>
      </c>
      <c r="P130" s="20">
        <f t="shared" ref="P130:P134" si="106">ROUND(O130*70%,0)</f>
        <v>28000</v>
      </c>
      <c r="Q130" s="20">
        <v>59523</v>
      </c>
      <c r="R130" s="53">
        <f t="shared" si="77"/>
        <v>-0.06</v>
      </c>
      <c r="S130" s="53">
        <f t="shared" ref="S130:S134" si="107">IF(P130=0,0,ROUND(P130/Q130/12,2))*-1</f>
        <v>-0.04</v>
      </c>
    </row>
    <row r="131" spans="1:19" x14ac:dyDescent="0.25">
      <c r="A131" s="55">
        <v>1450</v>
      </c>
      <c r="B131" s="32">
        <v>600023460</v>
      </c>
      <c r="C131" s="32">
        <v>46746862</v>
      </c>
      <c r="D131" s="33" t="s">
        <v>58</v>
      </c>
      <c r="E131" s="37">
        <v>3124</v>
      </c>
      <c r="F131" s="32" t="s">
        <v>61</v>
      </c>
      <c r="G131" s="37" t="s">
        <v>7</v>
      </c>
      <c r="H131" s="20">
        <f t="shared" si="75"/>
        <v>0</v>
      </c>
      <c r="I131" s="20"/>
      <c r="J131" s="20"/>
      <c r="K131" s="20"/>
      <c r="L131" s="20"/>
      <c r="M131" s="20"/>
      <c r="N131" s="20"/>
      <c r="O131" s="20">
        <f t="shared" si="76"/>
        <v>0</v>
      </c>
      <c r="P131" s="20">
        <f t="shared" si="106"/>
        <v>0</v>
      </c>
      <c r="Q131" s="20">
        <v>59523</v>
      </c>
      <c r="R131" s="53">
        <f t="shared" si="77"/>
        <v>0</v>
      </c>
      <c r="S131" s="53">
        <f t="shared" si="107"/>
        <v>0</v>
      </c>
    </row>
    <row r="132" spans="1:19" x14ac:dyDescent="0.25">
      <c r="A132" s="55">
        <v>1450</v>
      </c>
      <c r="B132" s="32">
        <v>600023460</v>
      </c>
      <c r="C132" s="32">
        <v>46746862</v>
      </c>
      <c r="D132" s="33" t="s">
        <v>58</v>
      </c>
      <c r="E132" s="37">
        <v>3124</v>
      </c>
      <c r="F132" s="37" t="s">
        <v>63</v>
      </c>
      <c r="G132" s="37" t="s">
        <v>64</v>
      </c>
      <c r="H132" s="20">
        <f t="shared" si="75"/>
        <v>0</v>
      </c>
      <c r="I132" s="20"/>
      <c r="J132" s="20"/>
      <c r="K132" s="20"/>
      <c r="L132" s="20"/>
      <c r="M132" s="20"/>
      <c r="N132" s="20"/>
      <c r="O132" s="20">
        <f t="shared" si="76"/>
        <v>0</v>
      </c>
      <c r="P132" s="20">
        <f t="shared" si="106"/>
        <v>0</v>
      </c>
      <c r="Q132" s="20">
        <v>59523</v>
      </c>
      <c r="R132" s="53">
        <f t="shared" si="77"/>
        <v>0</v>
      </c>
      <c r="S132" s="53">
        <f t="shared" si="107"/>
        <v>0</v>
      </c>
    </row>
    <row r="133" spans="1:19" x14ac:dyDescent="0.25">
      <c r="A133" s="55">
        <v>1450</v>
      </c>
      <c r="B133" s="32">
        <v>600023460</v>
      </c>
      <c r="C133" s="34">
        <v>46746862</v>
      </c>
      <c r="D133" s="33" t="s">
        <v>58</v>
      </c>
      <c r="E133" s="32">
        <v>3145</v>
      </c>
      <c r="F133" s="32" t="s">
        <v>78</v>
      </c>
      <c r="G133" s="32" t="s">
        <v>64</v>
      </c>
      <c r="H133" s="20">
        <f t="shared" si="75"/>
        <v>0</v>
      </c>
      <c r="I133" s="20"/>
      <c r="J133" s="20"/>
      <c r="K133" s="20"/>
      <c r="L133" s="20"/>
      <c r="M133" s="20"/>
      <c r="N133" s="20"/>
      <c r="O133" s="20">
        <f t="shared" si="76"/>
        <v>0</v>
      </c>
      <c r="P133" s="20">
        <f t="shared" si="106"/>
        <v>0</v>
      </c>
      <c r="Q133" s="20">
        <v>44660</v>
      </c>
      <c r="R133" s="53">
        <f t="shared" si="77"/>
        <v>0</v>
      </c>
      <c r="S133" s="53">
        <f t="shared" si="107"/>
        <v>0</v>
      </c>
    </row>
    <row r="134" spans="1:19" x14ac:dyDescent="0.25">
      <c r="A134" s="55">
        <v>1450</v>
      </c>
      <c r="B134" s="32">
        <v>600023460</v>
      </c>
      <c r="C134" s="34">
        <v>46746862</v>
      </c>
      <c r="D134" s="33" t="s">
        <v>58</v>
      </c>
      <c r="E134" s="32">
        <v>3147</v>
      </c>
      <c r="F134" s="32" t="s">
        <v>81</v>
      </c>
      <c r="G134" s="32" t="s">
        <v>64</v>
      </c>
      <c r="H134" s="20">
        <f t="shared" si="75"/>
        <v>0</v>
      </c>
      <c r="I134" s="20"/>
      <c r="J134" s="20"/>
      <c r="K134" s="20"/>
      <c r="L134" s="20"/>
      <c r="M134" s="20"/>
      <c r="N134" s="20"/>
      <c r="O134" s="20">
        <f t="shared" si="76"/>
        <v>0</v>
      </c>
      <c r="P134" s="20">
        <f t="shared" si="106"/>
        <v>0</v>
      </c>
      <c r="Q134" s="20">
        <v>46610</v>
      </c>
      <c r="R134" s="53">
        <f t="shared" si="77"/>
        <v>0</v>
      </c>
      <c r="S134" s="53">
        <f t="shared" si="107"/>
        <v>0</v>
      </c>
    </row>
    <row r="135" spans="1:19" x14ac:dyDescent="0.25">
      <c r="A135" s="57"/>
      <c r="B135" s="58"/>
      <c r="C135" s="62"/>
      <c r="D135" s="56" t="s">
        <v>180</v>
      </c>
      <c r="E135" s="58"/>
      <c r="F135" s="58"/>
      <c r="G135" s="58"/>
      <c r="H135" s="60">
        <f t="shared" ref="H135:S135" si="108">SUM(H130:H134)</f>
        <v>40000</v>
      </c>
      <c r="I135" s="60">
        <f t="shared" si="108"/>
        <v>0</v>
      </c>
      <c r="J135" s="60">
        <f t="shared" si="108"/>
        <v>0</v>
      </c>
      <c r="K135" s="60">
        <f t="shared" si="108"/>
        <v>0</v>
      </c>
      <c r="L135" s="60">
        <f t="shared" si="108"/>
        <v>40000</v>
      </c>
      <c r="M135" s="60">
        <f t="shared" si="108"/>
        <v>0</v>
      </c>
      <c r="N135" s="60">
        <f t="shared" si="108"/>
        <v>0</v>
      </c>
      <c r="O135" s="60">
        <f t="shared" si="108"/>
        <v>40000</v>
      </c>
      <c r="P135" s="60">
        <f t="shared" si="108"/>
        <v>28000</v>
      </c>
      <c r="Q135" s="60">
        <f t="shared" si="108"/>
        <v>269839</v>
      </c>
      <c r="R135" s="61">
        <f t="shared" si="108"/>
        <v>-0.06</v>
      </c>
      <c r="S135" s="61">
        <f t="shared" si="108"/>
        <v>-0.04</v>
      </c>
    </row>
    <row r="136" spans="1:19" x14ac:dyDescent="0.25">
      <c r="A136" s="55">
        <v>1452</v>
      </c>
      <c r="B136" s="32">
        <v>691000093</v>
      </c>
      <c r="C136" s="32">
        <v>75129507</v>
      </c>
      <c r="D136" s="33" t="s">
        <v>60</v>
      </c>
      <c r="E136" s="32">
        <v>3122</v>
      </c>
      <c r="F136" s="32" t="s">
        <v>36</v>
      </c>
      <c r="G136" s="32" t="s">
        <v>7</v>
      </c>
      <c r="H136" s="20">
        <f t="shared" si="75"/>
        <v>0</v>
      </c>
      <c r="I136" s="20"/>
      <c r="J136" s="20"/>
      <c r="K136" s="20"/>
      <c r="L136" s="20">
        <v>0</v>
      </c>
      <c r="M136" s="20"/>
      <c r="N136" s="20"/>
      <c r="O136" s="20">
        <f t="shared" si="76"/>
        <v>0</v>
      </c>
      <c r="P136" s="20">
        <f t="shared" ref="P136:P138" si="109">ROUND(O136*70%,0)</f>
        <v>0</v>
      </c>
      <c r="Q136" s="20">
        <v>59523</v>
      </c>
      <c r="R136" s="53">
        <f t="shared" si="77"/>
        <v>0</v>
      </c>
      <c r="S136" s="53">
        <f t="shared" ref="S136:S138" si="110">IF(P136=0,0,ROUND(P136/Q136/12,2))*-1</f>
        <v>0</v>
      </c>
    </row>
    <row r="137" spans="1:19" x14ac:dyDescent="0.25">
      <c r="A137" s="55">
        <v>1452</v>
      </c>
      <c r="B137" s="32">
        <v>691000093</v>
      </c>
      <c r="C137" s="32">
        <v>75129507</v>
      </c>
      <c r="D137" s="33" t="s">
        <v>60</v>
      </c>
      <c r="E137" s="37">
        <v>3122</v>
      </c>
      <c r="F137" s="37" t="s">
        <v>63</v>
      </c>
      <c r="G137" s="37" t="s">
        <v>64</v>
      </c>
      <c r="H137" s="20">
        <f t="shared" si="75"/>
        <v>0</v>
      </c>
      <c r="I137" s="20"/>
      <c r="J137" s="20"/>
      <c r="K137" s="20"/>
      <c r="L137" s="20"/>
      <c r="M137" s="20"/>
      <c r="N137" s="20"/>
      <c r="O137" s="20">
        <f t="shared" si="76"/>
        <v>0</v>
      </c>
      <c r="P137" s="20">
        <f t="shared" si="109"/>
        <v>0</v>
      </c>
      <c r="Q137" s="20">
        <v>59523</v>
      </c>
      <c r="R137" s="53">
        <f t="shared" si="77"/>
        <v>0</v>
      </c>
      <c r="S137" s="53">
        <f t="shared" si="110"/>
        <v>0</v>
      </c>
    </row>
    <row r="138" spans="1:19" x14ac:dyDescent="0.25">
      <c r="A138" s="55">
        <v>1452</v>
      </c>
      <c r="B138" s="32">
        <v>691000093</v>
      </c>
      <c r="C138" s="34">
        <v>75129507</v>
      </c>
      <c r="D138" s="33" t="s">
        <v>60</v>
      </c>
      <c r="E138" s="37">
        <v>3147</v>
      </c>
      <c r="F138" s="37" t="s">
        <v>81</v>
      </c>
      <c r="G138" s="37" t="s">
        <v>64</v>
      </c>
      <c r="H138" s="20">
        <f t="shared" si="75"/>
        <v>0</v>
      </c>
      <c r="I138" s="20"/>
      <c r="J138" s="20"/>
      <c r="K138" s="20"/>
      <c r="L138" s="20"/>
      <c r="M138" s="20"/>
      <c r="N138" s="20"/>
      <c r="O138" s="20">
        <f t="shared" si="76"/>
        <v>0</v>
      </c>
      <c r="P138" s="20">
        <f t="shared" si="109"/>
        <v>0</v>
      </c>
      <c r="Q138" s="20">
        <v>46610</v>
      </c>
      <c r="R138" s="53">
        <f t="shared" si="77"/>
        <v>0</v>
      </c>
      <c r="S138" s="53">
        <f t="shared" si="110"/>
        <v>0</v>
      </c>
    </row>
    <row r="139" spans="1:19" x14ac:dyDescent="0.25">
      <c r="A139" s="57"/>
      <c r="B139" s="58"/>
      <c r="C139" s="62"/>
      <c r="D139" s="56" t="s">
        <v>181</v>
      </c>
      <c r="E139" s="59"/>
      <c r="F139" s="59"/>
      <c r="G139" s="59"/>
      <c r="H139" s="60">
        <f t="shared" ref="H139:S139" si="111">SUM(H136:H138)</f>
        <v>0</v>
      </c>
      <c r="I139" s="60">
        <f t="shared" si="111"/>
        <v>0</v>
      </c>
      <c r="J139" s="60">
        <f t="shared" si="111"/>
        <v>0</v>
      </c>
      <c r="K139" s="60">
        <f t="shared" si="111"/>
        <v>0</v>
      </c>
      <c r="L139" s="60">
        <f t="shared" si="111"/>
        <v>0</v>
      </c>
      <c r="M139" s="60">
        <f t="shared" si="111"/>
        <v>0</v>
      </c>
      <c r="N139" s="60">
        <f t="shared" si="111"/>
        <v>0</v>
      </c>
      <c r="O139" s="60">
        <f t="shared" si="111"/>
        <v>0</v>
      </c>
      <c r="P139" s="60">
        <f t="shared" si="111"/>
        <v>0</v>
      </c>
      <c r="Q139" s="60">
        <f t="shared" si="111"/>
        <v>165656</v>
      </c>
      <c r="R139" s="61">
        <f t="shared" si="111"/>
        <v>0</v>
      </c>
      <c r="S139" s="61">
        <f t="shared" si="111"/>
        <v>0</v>
      </c>
    </row>
    <row r="140" spans="1:19" x14ac:dyDescent="0.25">
      <c r="A140" s="55">
        <v>1455</v>
      </c>
      <c r="B140" s="32">
        <v>600023401</v>
      </c>
      <c r="C140" s="32">
        <v>46748059</v>
      </c>
      <c r="D140" s="33" t="s">
        <v>8</v>
      </c>
      <c r="E140" s="32">
        <v>3112</v>
      </c>
      <c r="F140" s="32" t="s">
        <v>9</v>
      </c>
      <c r="G140" s="34" t="s">
        <v>7</v>
      </c>
      <c r="H140" s="20">
        <f t="shared" si="75"/>
        <v>0</v>
      </c>
      <c r="I140" s="20"/>
      <c r="J140" s="20"/>
      <c r="K140" s="20"/>
      <c r="L140" s="20">
        <v>0</v>
      </c>
      <c r="M140" s="20"/>
      <c r="N140" s="20"/>
      <c r="O140" s="20">
        <f t="shared" si="76"/>
        <v>0</v>
      </c>
      <c r="P140" s="20">
        <f t="shared" ref="P140:P148" si="112">ROUND(O140*70%,0)</f>
        <v>0</v>
      </c>
      <c r="Q140" s="20">
        <v>48342</v>
      </c>
      <c r="R140" s="53">
        <f t="shared" si="77"/>
        <v>0</v>
      </c>
      <c r="S140" s="53">
        <f t="shared" ref="S140:S148" si="113">IF(P140=0,0,ROUND(P140/Q140/12,2))*-1</f>
        <v>0</v>
      </c>
    </row>
    <row r="141" spans="1:19" x14ac:dyDescent="0.25">
      <c r="A141" s="55">
        <v>1455</v>
      </c>
      <c r="B141" s="32">
        <v>600023401</v>
      </c>
      <c r="C141" s="32">
        <v>46748059</v>
      </c>
      <c r="D141" s="33" t="s">
        <v>8</v>
      </c>
      <c r="E141" s="32">
        <v>3112</v>
      </c>
      <c r="F141" s="32" t="s">
        <v>15</v>
      </c>
      <c r="G141" s="34" t="s">
        <v>7</v>
      </c>
      <c r="H141" s="20">
        <f t="shared" si="75"/>
        <v>0</v>
      </c>
      <c r="I141" s="20"/>
      <c r="J141" s="20"/>
      <c r="K141" s="20"/>
      <c r="L141" s="20"/>
      <c r="M141" s="20"/>
      <c r="N141" s="20"/>
      <c r="O141" s="20">
        <f t="shared" si="76"/>
        <v>0</v>
      </c>
      <c r="P141" s="20">
        <f t="shared" si="112"/>
        <v>0</v>
      </c>
      <c r="Q141" s="20">
        <v>48342</v>
      </c>
      <c r="R141" s="53">
        <f t="shared" si="77"/>
        <v>0</v>
      </c>
      <c r="S141" s="53">
        <f t="shared" si="113"/>
        <v>0</v>
      </c>
    </row>
    <row r="142" spans="1:19" x14ac:dyDescent="0.25">
      <c r="A142" s="55">
        <v>1455</v>
      </c>
      <c r="B142" s="32">
        <v>600023401</v>
      </c>
      <c r="C142" s="32">
        <v>46748059</v>
      </c>
      <c r="D142" s="33" t="s">
        <v>8</v>
      </c>
      <c r="E142" s="32">
        <v>3114</v>
      </c>
      <c r="F142" s="32" t="s">
        <v>16</v>
      </c>
      <c r="G142" s="32" t="s">
        <v>7</v>
      </c>
      <c r="H142" s="20">
        <f t="shared" si="75"/>
        <v>0</v>
      </c>
      <c r="I142" s="20"/>
      <c r="J142" s="20"/>
      <c r="K142" s="20"/>
      <c r="L142" s="20"/>
      <c r="M142" s="20"/>
      <c r="N142" s="20"/>
      <c r="O142" s="20">
        <f t="shared" si="76"/>
        <v>0</v>
      </c>
      <c r="P142" s="20">
        <f t="shared" si="112"/>
        <v>0</v>
      </c>
      <c r="Q142" s="20">
        <v>58219</v>
      </c>
      <c r="R142" s="53">
        <f t="shared" si="77"/>
        <v>0</v>
      </c>
      <c r="S142" s="53">
        <f t="shared" si="113"/>
        <v>0</v>
      </c>
    </row>
    <row r="143" spans="1:19" x14ac:dyDescent="0.25">
      <c r="A143" s="55">
        <v>1455</v>
      </c>
      <c r="B143" s="32">
        <v>600023401</v>
      </c>
      <c r="C143" s="32">
        <v>46748059</v>
      </c>
      <c r="D143" s="33" t="s">
        <v>8</v>
      </c>
      <c r="E143" s="37">
        <v>3114</v>
      </c>
      <c r="F143" s="37" t="s">
        <v>20</v>
      </c>
      <c r="G143" s="37" t="s">
        <v>7</v>
      </c>
      <c r="H143" s="20">
        <f t="shared" si="75"/>
        <v>0</v>
      </c>
      <c r="I143" s="20"/>
      <c r="J143" s="20"/>
      <c r="K143" s="20"/>
      <c r="L143" s="20"/>
      <c r="M143" s="20"/>
      <c r="N143" s="20"/>
      <c r="O143" s="20">
        <f t="shared" si="76"/>
        <v>0</v>
      </c>
      <c r="P143" s="20">
        <f t="shared" si="112"/>
        <v>0</v>
      </c>
      <c r="Q143" s="20">
        <v>58219</v>
      </c>
      <c r="R143" s="53">
        <f t="shared" si="77"/>
        <v>0</v>
      </c>
      <c r="S143" s="53">
        <f t="shared" si="113"/>
        <v>0</v>
      </c>
    </row>
    <row r="144" spans="1:19" x14ac:dyDescent="0.25">
      <c r="A144" s="55">
        <v>1455</v>
      </c>
      <c r="B144" s="32">
        <v>600023401</v>
      </c>
      <c r="C144" s="32">
        <v>46748059</v>
      </c>
      <c r="D144" s="33" t="s">
        <v>8</v>
      </c>
      <c r="E144" s="37">
        <v>3114</v>
      </c>
      <c r="F144" s="37" t="s">
        <v>63</v>
      </c>
      <c r="G144" s="37" t="s">
        <v>64</v>
      </c>
      <c r="H144" s="20">
        <f t="shared" si="75"/>
        <v>0</v>
      </c>
      <c r="I144" s="20"/>
      <c r="J144" s="20"/>
      <c r="K144" s="20"/>
      <c r="L144" s="20"/>
      <c r="M144" s="20"/>
      <c r="N144" s="20"/>
      <c r="O144" s="20">
        <f t="shared" si="76"/>
        <v>0</v>
      </c>
      <c r="P144" s="20">
        <f t="shared" si="112"/>
        <v>0</v>
      </c>
      <c r="Q144" s="20">
        <v>58219</v>
      </c>
      <c r="R144" s="53">
        <f t="shared" si="77"/>
        <v>0</v>
      </c>
      <c r="S144" s="53">
        <f t="shared" si="113"/>
        <v>0</v>
      </c>
    </row>
    <row r="145" spans="1:19" x14ac:dyDescent="0.25">
      <c r="A145" s="55">
        <v>1455</v>
      </c>
      <c r="B145" s="32">
        <v>600023401</v>
      </c>
      <c r="C145" s="32">
        <v>46748059</v>
      </c>
      <c r="D145" s="33" t="s">
        <v>8</v>
      </c>
      <c r="E145" s="32">
        <v>3143</v>
      </c>
      <c r="F145" s="32" t="s">
        <v>21</v>
      </c>
      <c r="G145" s="32" t="s">
        <v>7</v>
      </c>
      <c r="H145" s="20">
        <f t="shared" si="75"/>
        <v>0</v>
      </c>
      <c r="I145" s="20"/>
      <c r="J145" s="20"/>
      <c r="K145" s="20"/>
      <c r="L145" s="20"/>
      <c r="M145" s="20"/>
      <c r="N145" s="20"/>
      <c r="O145" s="20">
        <f t="shared" si="76"/>
        <v>0</v>
      </c>
      <c r="P145" s="20">
        <f t="shared" si="112"/>
        <v>0</v>
      </c>
      <c r="Q145" s="20">
        <v>41739</v>
      </c>
      <c r="R145" s="53">
        <f t="shared" si="77"/>
        <v>0</v>
      </c>
      <c r="S145" s="53">
        <f t="shared" si="113"/>
        <v>0</v>
      </c>
    </row>
    <row r="146" spans="1:19" x14ac:dyDescent="0.25">
      <c r="A146" s="55">
        <v>1455</v>
      </c>
      <c r="B146" s="32">
        <v>600023401</v>
      </c>
      <c r="C146" s="32">
        <v>46748059</v>
      </c>
      <c r="D146" s="33" t="s">
        <v>8</v>
      </c>
      <c r="E146" s="32">
        <v>3143</v>
      </c>
      <c r="F146" s="32" t="s">
        <v>22</v>
      </c>
      <c r="G146" s="32" t="s">
        <v>7</v>
      </c>
      <c r="H146" s="20">
        <f t="shared" si="75"/>
        <v>0</v>
      </c>
      <c r="I146" s="20"/>
      <c r="J146" s="20"/>
      <c r="K146" s="20"/>
      <c r="L146" s="20"/>
      <c r="M146" s="20"/>
      <c r="N146" s="20"/>
      <c r="O146" s="20">
        <f t="shared" si="76"/>
        <v>0</v>
      </c>
      <c r="P146" s="20">
        <f t="shared" si="112"/>
        <v>0</v>
      </c>
      <c r="Q146" s="20">
        <v>41739</v>
      </c>
      <c r="R146" s="53">
        <f t="shared" si="77"/>
        <v>0</v>
      </c>
      <c r="S146" s="53">
        <f t="shared" si="113"/>
        <v>0</v>
      </c>
    </row>
    <row r="147" spans="1:19" x14ac:dyDescent="0.25">
      <c r="A147" s="55">
        <v>1455</v>
      </c>
      <c r="B147" s="32">
        <v>600023401</v>
      </c>
      <c r="C147" s="34">
        <v>46748059</v>
      </c>
      <c r="D147" s="33" t="s">
        <v>8</v>
      </c>
      <c r="E147" s="32">
        <v>3145</v>
      </c>
      <c r="F147" s="32" t="s">
        <v>78</v>
      </c>
      <c r="G147" s="34" t="s">
        <v>64</v>
      </c>
      <c r="H147" s="20">
        <f t="shared" si="75"/>
        <v>0</v>
      </c>
      <c r="I147" s="20"/>
      <c r="J147" s="20"/>
      <c r="K147" s="20"/>
      <c r="L147" s="20"/>
      <c r="M147" s="20"/>
      <c r="N147" s="20"/>
      <c r="O147" s="20">
        <f t="shared" si="76"/>
        <v>0</v>
      </c>
      <c r="P147" s="20">
        <f t="shared" si="112"/>
        <v>0</v>
      </c>
      <c r="Q147" s="20">
        <v>44660</v>
      </c>
      <c r="R147" s="53">
        <f t="shared" si="77"/>
        <v>0</v>
      </c>
      <c r="S147" s="53">
        <f t="shared" si="113"/>
        <v>0</v>
      </c>
    </row>
    <row r="148" spans="1:19" x14ac:dyDescent="0.25">
      <c r="A148" s="55">
        <v>1455</v>
      </c>
      <c r="B148" s="32">
        <v>600023401</v>
      </c>
      <c r="C148" s="34">
        <v>46748059</v>
      </c>
      <c r="D148" s="33" t="s">
        <v>8</v>
      </c>
      <c r="E148" s="32">
        <v>3145</v>
      </c>
      <c r="F148" s="32" t="s">
        <v>78</v>
      </c>
      <c r="G148" s="34" t="s">
        <v>64</v>
      </c>
      <c r="H148" s="20">
        <f t="shared" si="75"/>
        <v>0</v>
      </c>
      <c r="I148" s="20"/>
      <c r="J148" s="20"/>
      <c r="K148" s="20"/>
      <c r="L148" s="20"/>
      <c r="M148" s="20"/>
      <c r="N148" s="20"/>
      <c r="O148" s="20">
        <f t="shared" si="76"/>
        <v>0</v>
      </c>
      <c r="P148" s="20">
        <f t="shared" si="112"/>
        <v>0</v>
      </c>
      <c r="Q148" s="20">
        <v>44660</v>
      </c>
      <c r="R148" s="53">
        <f t="shared" si="77"/>
        <v>0</v>
      </c>
      <c r="S148" s="53">
        <f t="shared" si="113"/>
        <v>0</v>
      </c>
    </row>
    <row r="149" spans="1:19" x14ac:dyDescent="0.25">
      <c r="A149" s="57"/>
      <c r="B149" s="58"/>
      <c r="C149" s="62"/>
      <c r="D149" s="56" t="s">
        <v>182</v>
      </c>
      <c r="E149" s="58"/>
      <c r="F149" s="58"/>
      <c r="G149" s="62"/>
      <c r="H149" s="60">
        <f t="shared" ref="H149:S149" si="114">SUM(H140:H148)</f>
        <v>0</v>
      </c>
      <c r="I149" s="60">
        <f t="shared" si="114"/>
        <v>0</v>
      </c>
      <c r="J149" s="60">
        <f t="shared" si="114"/>
        <v>0</v>
      </c>
      <c r="K149" s="60">
        <f t="shared" si="114"/>
        <v>0</v>
      </c>
      <c r="L149" s="60">
        <f t="shared" si="114"/>
        <v>0</v>
      </c>
      <c r="M149" s="60">
        <f t="shared" si="114"/>
        <v>0</v>
      </c>
      <c r="N149" s="60">
        <f t="shared" si="114"/>
        <v>0</v>
      </c>
      <c r="O149" s="60">
        <f t="shared" si="114"/>
        <v>0</v>
      </c>
      <c r="P149" s="60">
        <f t="shared" si="114"/>
        <v>0</v>
      </c>
      <c r="Q149" s="60">
        <f t="shared" si="114"/>
        <v>444139</v>
      </c>
      <c r="R149" s="61">
        <f t="shared" si="114"/>
        <v>0</v>
      </c>
      <c r="S149" s="61">
        <f t="shared" si="114"/>
        <v>0</v>
      </c>
    </row>
    <row r="150" spans="1:19" x14ac:dyDescent="0.25">
      <c r="A150" s="55">
        <v>1456</v>
      </c>
      <c r="B150" s="32">
        <v>600023427</v>
      </c>
      <c r="C150" s="32">
        <v>46749799</v>
      </c>
      <c r="D150" s="33" t="s">
        <v>10</v>
      </c>
      <c r="E150" s="32">
        <v>3112</v>
      </c>
      <c r="F150" s="32" t="s">
        <v>9</v>
      </c>
      <c r="G150" s="34" t="s">
        <v>7</v>
      </c>
      <c r="H150" s="20">
        <f t="shared" si="75"/>
        <v>0</v>
      </c>
      <c r="I150" s="20"/>
      <c r="J150" s="20"/>
      <c r="K150" s="20"/>
      <c r="L150" s="20"/>
      <c r="M150" s="20"/>
      <c r="N150" s="20"/>
      <c r="O150" s="20">
        <f t="shared" si="76"/>
        <v>0</v>
      </c>
      <c r="P150" s="20">
        <f t="shared" ref="P150:P158" si="115">ROUND(O150*70%,0)</f>
        <v>0</v>
      </c>
      <c r="Q150" s="20">
        <v>48342</v>
      </c>
      <c r="R150" s="53">
        <f t="shared" si="77"/>
        <v>0</v>
      </c>
      <c r="S150" s="53">
        <f t="shared" ref="S150:S158" si="116">IF(P150=0,0,ROUND(P150/Q150/12,2))*-1</f>
        <v>0</v>
      </c>
    </row>
    <row r="151" spans="1:19" x14ac:dyDescent="0.25">
      <c r="A151" s="55">
        <v>1456</v>
      </c>
      <c r="B151" s="32">
        <v>600023427</v>
      </c>
      <c r="C151" s="32">
        <v>46749799</v>
      </c>
      <c r="D151" s="33" t="s">
        <v>10</v>
      </c>
      <c r="E151" s="32">
        <v>3112</v>
      </c>
      <c r="F151" s="32" t="s">
        <v>15</v>
      </c>
      <c r="G151" s="34" t="s">
        <v>7</v>
      </c>
      <c r="H151" s="20">
        <f t="shared" si="75"/>
        <v>0</v>
      </c>
      <c r="I151" s="20"/>
      <c r="J151" s="20"/>
      <c r="K151" s="20"/>
      <c r="L151" s="20"/>
      <c r="M151" s="20"/>
      <c r="N151" s="20"/>
      <c r="O151" s="20">
        <f t="shared" si="76"/>
        <v>0</v>
      </c>
      <c r="P151" s="20">
        <f t="shared" si="115"/>
        <v>0</v>
      </c>
      <c r="Q151" s="20">
        <v>48342</v>
      </c>
      <c r="R151" s="53">
        <f t="shared" si="77"/>
        <v>0</v>
      </c>
      <c r="S151" s="53">
        <f t="shared" si="116"/>
        <v>0</v>
      </c>
    </row>
    <row r="152" spans="1:19" x14ac:dyDescent="0.25">
      <c r="A152" s="55">
        <v>1456</v>
      </c>
      <c r="B152" s="32">
        <v>600023427</v>
      </c>
      <c r="C152" s="32">
        <v>46749799</v>
      </c>
      <c r="D152" s="33" t="s">
        <v>10</v>
      </c>
      <c r="E152" s="32">
        <v>3114</v>
      </c>
      <c r="F152" s="32" t="s">
        <v>16</v>
      </c>
      <c r="G152" s="32" t="s">
        <v>7</v>
      </c>
      <c r="H152" s="20">
        <f t="shared" si="75"/>
        <v>0</v>
      </c>
      <c r="I152" s="20"/>
      <c r="J152" s="20"/>
      <c r="K152" s="20"/>
      <c r="L152" s="20"/>
      <c r="M152" s="20"/>
      <c r="N152" s="20"/>
      <c r="O152" s="20">
        <f t="shared" si="76"/>
        <v>0</v>
      </c>
      <c r="P152" s="20">
        <f t="shared" si="115"/>
        <v>0</v>
      </c>
      <c r="Q152" s="20">
        <v>58219</v>
      </c>
      <c r="R152" s="53">
        <f t="shared" si="77"/>
        <v>0</v>
      </c>
      <c r="S152" s="53">
        <f t="shared" si="116"/>
        <v>0</v>
      </c>
    </row>
    <row r="153" spans="1:19" x14ac:dyDescent="0.25">
      <c r="A153" s="55">
        <v>1456</v>
      </c>
      <c r="B153" s="32">
        <v>600023427</v>
      </c>
      <c r="C153" s="32">
        <v>46749799</v>
      </c>
      <c r="D153" s="33" t="s">
        <v>10</v>
      </c>
      <c r="E153" s="37">
        <v>3114</v>
      </c>
      <c r="F153" s="37" t="s">
        <v>20</v>
      </c>
      <c r="G153" s="37" t="s">
        <v>7</v>
      </c>
      <c r="H153" s="20">
        <f t="shared" si="75"/>
        <v>0</v>
      </c>
      <c r="I153" s="20"/>
      <c r="J153" s="20"/>
      <c r="K153" s="20"/>
      <c r="L153" s="20"/>
      <c r="M153" s="20"/>
      <c r="N153" s="20"/>
      <c r="O153" s="20">
        <f t="shared" si="76"/>
        <v>0</v>
      </c>
      <c r="P153" s="20">
        <f t="shared" si="115"/>
        <v>0</v>
      </c>
      <c r="Q153" s="20">
        <v>58219</v>
      </c>
      <c r="R153" s="53">
        <f t="shared" si="77"/>
        <v>0</v>
      </c>
      <c r="S153" s="53">
        <f t="shared" si="116"/>
        <v>0</v>
      </c>
    </row>
    <row r="154" spans="1:19" x14ac:dyDescent="0.25">
      <c r="A154" s="55">
        <v>1456</v>
      </c>
      <c r="B154" s="32">
        <v>600023427</v>
      </c>
      <c r="C154" s="32">
        <v>46749799</v>
      </c>
      <c r="D154" s="33" t="s">
        <v>10</v>
      </c>
      <c r="E154" s="37">
        <v>3114</v>
      </c>
      <c r="F154" s="37" t="s">
        <v>63</v>
      </c>
      <c r="G154" s="37" t="s">
        <v>64</v>
      </c>
      <c r="H154" s="20">
        <f t="shared" si="75"/>
        <v>0</v>
      </c>
      <c r="I154" s="20"/>
      <c r="J154" s="20"/>
      <c r="K154" s="20"/>
      <c r="L154" s="20"/>
      <c r="M154" s="20"/>
      <c r="N154" s="20"/>
      <c r="O154" s="20">
        <f t="shared" si="76"/>
        <v>0</v>
      </c>
      <c r="P154" s="20">
        <f t="shared" si="115"/>
        <v>0</v>
      </c>
      <c r="Q154" s="20">
        <v>58219</v>
      </c>
      <c r="R154" s="53">
        <f t="shared" si="77"/>
        <v>0</v>
      </c>
      <c r="S154" s="53">
        <f t="shared" si="116"/>
        <v>0</v>
      </c>
    </row>
    <row r="155" spans="1:19" x14ac:dyDescent="0.25">
      <c r="A155" s="55">
        <v>1456</v>
      </c>
      <c r="B155" s="32">
        <v>600023427</v>
      </c>
      <c r="C155" s="32">
        <v>46749799</v>
      </c>
      <c r="D155" s="33" t="s">
        <v>10</v>
      </c>
      <c r="E155" s="32">
        <v>3143</v>
      </c>
      <c r="F155" s="32" t="s">
        <v>21</v>
      </c>
      <c r="G155" s="32" t="s">
        <v>7</v>
      </c>
      <c r="H155" s="20">
        <f t="shared" si="75"/>
        <v>54000</v>
      </c>
      <c r="I155" s="20"/>
      <c r="J155" s="20"/>
      <c r="K155" s="20"/>
      <c r="L155" s="20">
        <v>54000</v>
      </c>
      <c r="M155" s="20"/>
      <c r="N155" s="20"/>
      <c r="O155" s="20">
        <f t="shared" si="76"/>
        <v>54000</v>
      </c>
      <c r="P155" s="20">
        <f t="shared" si="115"/>
        <v>37800</v>
      </c>
      <c r="Q155" s="20">
        <v>41739</v>
      </c>
      <c r="R155" s="53">
        <f t="shared" si="77"/>
        <v>-0.11</v>
      </c>
      <c r="S155" s="53">
        <f t="shared" si="116"/>
        <v>-0.08</v>
      </c>
    </row>
    <row r="156" spans="1:19" x14ac:dyDescent="0.25">
      <c r="A156" s="55">
        <v>1456</v>
      </c>
      <c r="B156" s="32">
        <v>600023427</v>
      </c>
      <c r="C156" s="32">
        <v>46749799</v>
      </c>
      <c r="D156" s="33" t="s">
        <v>10</v>
      </c>
      <c r="E156" s="32">
        <v>3143</v>
      </c>
      <c r="F156" s="32" t="s">
        <v>22</v>
      </c>
      <c r="G156" s="32" t="s">
        <v>7</v>
      </c>
      <c r="H156" s="20">
        <f t="shared" si="75"/>
        <v>0</v>
      </c>
      <c r="I156" s="20"/>
      <c r="J156" s="20"/>
      <c r="K156" s="20"/>
      <c r="L156" s="20"/>
      <c r="M156" s="20"/>
      <c r="N156" s="20"/>
      <c r="O156" s="20">
        <f t="shared" si="76"/>
        <v>0</v>
      </c>
      <c r="P156" s="20">
        <f t="shared" si="115"/>
        <v>0</v>
      </c>
      <c r="Q156" s="20">
        <v>41739</v>
      </c>
      <c r="R156" s="53">
        <f t="shared" si="77"/>
        <v>0</v>
      </c>
      <c r="S156" s="53">
        <f t="shared" si="116"/>
        <v>0</v>
      </c>
    </row>
    <row r="157" spans="1:19" x14ac:dyDescent="0.25">
      <c r="A157" s="55">
        <v>1456</v>
      </c>
      <c r="B157" s="32">
        <v>600023427</v>
      </c>
      <c r="C157" s="34">
        <v>46749799</v>
      </c>
      <c r="D157" s="33" t="s">
        <v>10</v>
      </c>
      <c r="E157" s="32">
        <v>3146</v>
      </c>
      <c r="F157" s="32" t="s">
        <v>79</v>
      </c>
      <c r="G157" s="32" t="s">
        <v>64</v>
      </c>
      <c r="H157" s="20">
        <f t="shared" si="75"/>
        <v>114000</v>
      </c>
      <c r="I157" s="20"/>
      <c r="J157" s="20"/>
      <c r="K157" s="20"/>
      <c r="L157" s="20">
        <v>114000</v>
      </c>
      <c r="M157" s="20"/>
      <c r="N157" s="20"/>
      <c r="O157" s="20">
        <f t="shared" si="76"/>
        <v>114000</v>
      </c>
      <c r="P157" s="20">
        <f t="shared" si="115"/>
        <v>79800</v>
      </c>
      <c r="Q157" s="20">
        <v>58190</v>
      </c>
      <c r="R157" s="53">
        <f t="shared" si="77"/>
        <v>-0.16</v>
      </c>
      <c r="S157" s="53">
        <f t="shared" si="116"/>
        <v>-0.11</v>
      </c>
    </row>
    <row r="158" spans="1:19" x14ac:dyDescent="0.25">
      <c r="A158" s="55">
        <v>1456</v>
      </c>
      <c r="B158" s="32">
        <v>600023427</v>
      </c>
      <c r="C158" s="34">
        <v>46749799</v>
      </c>
      <c r="D158" s="33" t="s">
        <v>10</v>
      </c>
      <c r="E158" s="32">
        <v>3146</v>
      </c>
      <c r="F158" s="32" t="s">
        <v>79</v>
      </c>
      <c r="G158" s="32" t="s">
        <v>64</v>
      </c>
      <c r="H158" s="20">
        <f t="shared" si="75"/>
        <v>0</v>
      </c>
      <c r="I158" s="20"/>
      <c r="J158" s="20"/>
      <c r="K158" s="20"/>
      <c r="L158" s="20"/>
      <c r="M158" s="20"/>
      <c r="N158" s="20"/>
      <c r="O158" s="20">
        <f t="shared" si="76"/>
        <v>0</v>
      </c>
      <c r="P158" s="20">
        <f t="shared" si="115"/>
        <v>0</v>
      </c>
      <c r="Q158" s="20">
        <v>58190</v>
      </c>
      <c r="R158" s="53">
        <f t="shared" si="77"/>
        <v>0</v>
      </c>
      <c r="S158" s="53">
        <f t="shared" si="116"/>
        <v>0</v>
      </c>
    </row>
    <row r="159" spans="1:19" x14ac:dyDescent="0.25">
      <c r="A159" s="57"/>
      <c r="B159" s="58"/>
      <c r="C159" s="62"/>
      <c r="D159" s="56" t="s">
        <v>183</v>
      </c>
      <c r="E159" s="58"/>
      <c r="F159" s="58"/>
      <c r="G159" s="58"/>
      <c r="H159" s="60">
        <f t="shared" ref="H159:S159" si="117">SUM(H150:H158)</f>
        <v>168000</v>
      </c>
      <c r="I159" s="60">
        <f t="shared" si="117"/>
        <v>0</v>
      </c>
      <c r="J159" s="60">
        <f t="shared" si="117"/>
        <v>0</v>
      </c>
      <c r="K159" s="60">
        <f t="shared" si="117"/>
        <v>0</v>
      </c>
      <c r="L159" s="60">
        <f t="shared" si="117"/>
        <v>168000</v>
      </c>
      <c r="M159" s="60">
        <f t="shared" si="117"/>
        <v>0</v>
      </c>
      <c r="N159" s="60">
        <f t="shared" si="117"/>
        <v>0</v>
      </c>
      <c r="O159" s="60">
        <f t="shared" si="117"/>
        <v>168000</v>
      </c>
      <c r="P159" s="60">
        <f t="shared" si="117"/>
        <v>117600</v>
      </c>
      <c r="Q159" s="60">
        <f t="shared" si="117"/>
        <v>471199</v>
      </c>
      <c r="R159" s="61">
        <f t="shared" si="117"/>
        <v>-0.27</v>
      </c>
      <c r="S159" s="61">
        <f t="shared" si="117"/>
        <v>-0.19</v>
      </c>
    </row>
    <row r="160" spans="1:19" x14ac:dyDescent="0.25">
      <c r="A160" s="55">
        <v>1457</v>
      </c>
      <c r="B160" s="32">
        <v>600023389</v>
      </c>
      <c r="C160" s="32">
        <v>60254190</v>
      </c>
      <c r="D160" s="33" t="s">
        <v>17</v>
      </c>
      <c r="E160" s="32">
        <v>3114</v>
      </c>
      <c r="F160" s="32" t="s">
        <v>16</v>
      </c>
      <c r="G160" s="32" t="s">
        <v>7</v>
      </c>
      <c r="H160" s="20">
        <f t="shared" si="75"/>
        <v>60000</v>
      </c>
      <c r="I160" s="20"/>
      <c r="J160" s="20"/>
      <c r="K160" s="20"/>
      <c r="L160" s="20">
        <v>60000</v>
      </c>
      <c r="M160" s="20"/>
      <c r="N160" s="20"/>
      <c r="O160" s="20">
        <f t="shared" si="76"/>
        <v>60000</v>
      </c>
      <c r="P160" s="20">
        <f t="shared" ref="P160:P164" si="118">ROUND(O160*70%,0)</f>
        <v>42000</v>
      </c>
      <c r="Q160" s="20">
        <v>58219</v>
      </c>
      <c r="R160" s="53">
        <f t="shared" si="77"/>
        <v>-0.09</v>
      </c>
      <c r="S160" s="53">
        <f t="shared" ref="S160:S164" si="119">IF(P160=0,0,ROUND(P160/Q160/12,2))*-1</f>
        <v>-0.06</v>
      </c>
    </row>
    <row r="161" spans="1:19" x14ac:dyDescent="0.25">
      <c r="A161" s="55">
        <v>1457</v>
      </c>
      <c r="B161" s="32">
        <v>600023389</v>
      </c>
      <c r="C161" s="32">
        <v>60254190</v>
      </c>
      <c r="D161" s="33" t="s">
        <v>17</v>
      </c>
      <c r="E161" s="37">
        <v>3114</v>
      </c>
      <c r="F161" s="37" t="s">
        <v>20</v>
      </c>
      <c r="G161" s="37" t="s">
        <v>7</v>
      </c>
      <c r="H161" s="20">
        <f t="shared" si="75"/>
        <v>0</v>
      </c>
      <c r="I161" s="20"/>
      <c r="J161" s="20"/>
      <c r="K161" s="20"/>
      <c r="L161" s="20"/>
      <c r="M161" s="20"/>
      <c r="N161" s="20"/>
      <c r="O161" s="20">
        <f t="shared" si="76"/>
        <v>0</v>
      </c>
      <c r="P161" s="20">
        <f t="shared" si="118"/>
        <v>0</v>
      </c>
      <c r="Q161" s="20">
        <v>58219</v>
      </c>
      <c r="R161" s="53">
        <f t="shared" si="77"/>
        <v>0</v>
      </c>
      <c r="S161" s="53">
        <f t="shared" si="119"/>
        <v>0</v>
      </c>
    </row>
    <row r="162" spans="1:19" x14ac:dyDescent="0.25">
      <c r="A162" s="55">
        <v>1457</v>
      </c>
      <c r="B162" s="32">
        <v>600023389</v>
      </c>
      <c r="C162" s="32">
        <v>60254190</v>
      </c>
      <c r="D162" s="33" t="s">
        <v>17</v>
      </c>
      <c r="E162" s="37">
        <v>3114</v>
      </c>
      <c r="F162" s="37" t="s">
        <v>63</v>
      </c>
      <c r="G162" s="37" t="s">
        <v>64</v>
      </c>
      <c r="H162" s="20">
        <f t="shared" si="75"/>
        <v>0</v>
      </c>
      <c r="I162" s="20"/>
      <c r="J162" s="20"/>
      <c r="K162" s="20"/>
      <c r="L162" s="20"/>
      <c r="M162" s="20"/>
      <c r="N162" s="20"/>
      <c r="O162" s="20">
        <f t="shared" si="76"/>
        <v>0</v>
      </c>
      <c r="P162" s="20">
        <f t="shared" si="118"/>
        <v>0</v>
      </c>
      <c r="Q162" s="20">
        <v>58219</v>
      </c>
      <c r="R162" s="53">
        <f t="shared" si="77"/>
        <v>0</v>
      </c>
      <c r="S162" s="53">
        <f t="shared" si="119"/>
        <v>0</v>
      </c>
    </row>
    <row r="163" spans="1:19" x14ac:dyDescent="0.25">
      <c r="A163" s="55">
        <v>1457</v>
      </c>
      <c r="B163" s="32">
        <v>600023389</v>
      </c>
      <c r="C163" s="32">
        <v>60254190</v>
      </c>
      <c r="D163" s="33" t="s">
        <v>17</v>
      </c>
      <c r="E163" s="32">
        <v>3143</v>
      </c>
      <c r="F163" s="32" t="s">
        <v>21</v>
      </c>
      <c r="G163" s="32" t="s">
        <v>7</v>
      </c>
      <c r="H163" s="20">
        <f t="shared" si="75"/>
        <v>0</v>
      </c>
      <c r="I163" s="20"/>
      <c r="J163" s="20"/>
      <c r="K163" s="20"/>
      <c r="L163" s="20"/>
      <c r="M163" s="20"/>
      <c r="N163" s="20"/>
      <c r="O163" s="20">
        <f t="shared" si="76"/>
        <v>0</v>
      </c>
      <c r="P163" s="20">
        <f t="shared" si="118"/>
        <v>0</v>
      </c>
      <c r="Q163" s="20">
        <v>41739</v>
      </c>
      <c r="R163" s="53">
        <f t="shared" si="77"/>
        <v>0</v>
      </c>
      <c r="S163" s="53">
        <f t="shared" si="119"/>
        <v>0</v>
      </c>
    </row>
    <row r="164" spans="1:19" x14ac:dyDescent="0.25">
      <c r="A164" s="55">
        <v>1457</v>
      </c>
      <c r="B164" s="32">
        <v>600023389</v>
      </c>
      <c r="C164" s="34">
        <v>60254190</v>
      </c>
      <c r="D164" s="33" t="s">
        <v>17</v>
      </c>
      <c r="E164" s="37">
        <v>3146</v>
      </c>
      <c r="F164" s="37" t="s">
        <v>79</v>
      </c>
      <c r="G164" s="37" t="s">
        <v>64</v>
      </c>
      <c r="H164" s="20">
        <f t="shared" si="75"/>
        <v>0</v>
      </c>
      <c r="I164" s="20"/>
      <c r="J164" s="20"/>
      <c r="K164" s="20"/>
      <c r="L164" s="20"/>
      <c r="M164" s="20"/>
      <c r="N164" s="20"/>
      <c r="O164" s="20">
        <f t="shared" si="76"/>
        <v>0</v>
      </c>
      <c r="P164" s="20">
        <f t="shared" si="118"/>
        <v>0</v>
      </c>
      <c r="Q164" s="20">
        <v>58190</v>
      </c>
      <c r="R164" s="53">
        <f t="shared" si="77"/>
        <v>0</v>
      </c>
      <c r="S164" s="53">
        <f t="shared" si="119"/>
        <v>0</v>
      </c>
    </row>
    <row r="165" spans="1:19" x14ac:dyDescent="0.25">
      <c r="A165" s="57"/>
      <c r="B165" s="58"/>
      <c r="C165" s="62"/>
      <c r="D165" s="56" t="s">
        <v>184</v>
      </c>
      <c r="E165" s="59"/>
      <c r="F165" s="59"/>
      <c r="G165" s="59"/>
      <c r="H165" s="60">
        <f t="shared" ref="H165:S165" si="120">SUM(H160:H164)</f>
        <v>60000</v>
      </c>
      <c r="I165" s="60">
        <f t="shared" si="120"/>
        <v>0</v>
      </c>
      <c r="J165" s="60">
        <f t="shared" si="120"/>
        <v>0</v>
      </c>
      <c r="K165" s="60">
        <f t="shared" si="120"/>
        <v>0</v>
      </c>
      <c r="L165" s="60">
        <f t="shared" si="120"/>
        <v>60000</v>
      </c>
      <c r="M165" s="60">
        <f t="shared" si="120"/>
        <v>0</v>
      </c>
      <c r="N165" s="60">
        <f t="shared" si="120"/>
        <v>0</v>
      </c>
      <c r="O165" s="60">
        <f t="shared" si="120"/>
        <v>60000</v>
      </c>
      <c r="P165" s="60">
        <f t="shared" si="120"/>
        <v>42000</v>
      </c>
      <c r="Q165" s="60">
        <f t="shared" si="120"/>
        <v>274586</v>
      </c>
      <c r="R165" s="61">
        <f t="shared" si="120"/>
        <v>-0.09</v>
      </c>
      <c r="S165" s="61">
        <f t="shared" si="120"/>
        <v>-0.06</v>
      </c>
    </row>
    <row r="166" spans="1:19" x14ac:dyDescent="0.25">
      <c r="A166" s="55">
        <v>1459</v>
      </c>
      <c r="B166" s="32">
        <v>600023133</v>
      </c>
      <c r="C166" s="32">
        <v>70842922</v>
      </c>
      <c r="D166" s="33" t="s">
        <v>11</v>
      </c>
      <c r="E166" s="32">
        <v>3112</v>
      </c>
      <c r="F166" s="32" t="s">
        <v>9</v>
      </c>
      <c r="G166" s="34" t="s">
        <v>7</v>
      </c>
      <c r="H166" s="20">
        <f t="shared" si="75"/>
        <v>0</v>
      </c>
      <c r="I166" s="20"/>
      <c r="J166" s="20"/>
      <c r="K166" s="20"/>
      <c r="L166" s="20">
        <v>0</v>
      </c>
      <c r="M166" s="20"/>
      <c r="N166" s="20"/>
      <c r="O166" s="20">
        <f t="shared" si="76"/>
        <v>0</v>
      </c>
      <c r="P166" s="20">
        <f t="shared" ref="P166:P168" si="121">ROUND(O166*70%,0)</f>
        <v>0</v>
      </c>
      <c r="Q166" s="20">
        <v>48342</v>
      </c>
      <c r="R166" s="53">
        <f t="shared" si="77"/>
        <v>0</v>
      </c>
      <c r="S166" s="53">
        <f t="shared" ref="S166:S168" si="122">IF(P166=0,0,ROUND(P166/Q166/12,2))*-1</f>
        <v>0</v>
      </c>
    </row>
    <row r="167" spans="1:19" x14ac:dyDescent="0.25">
      <c r="A167" s="55">
        <v>1459</v>
      </c>
      <c r="B167" s="32">
        <v>600023133</v>
      </c>
      <c r="C167" s="32">
        <v>70842922</v>
      </c>
      <c r="D167" s="33" t="s">
        <v>11</v>
      </c>
      <c r="E167" s="32">
        <v>3114</v>
      </c>
      <c r="F167" s="32" t="s">
        <v>16</v>
      </c>
      <c r="G167" s="32" t="s">
        <v>7</v>
      </c>
      <c r="H167" s="20">
        <f t="shared" si="75"/>
        <v>0</v>
      </c>
      <c r="I167" s="20"/>
      <c r="J167" s="20"/>
      <c r="K167" s="20"/>
      <c r="L167" s="20"/>
      <c r="M167" s="20"/>
      <c r="N167" s="20"/>
      <c r="O167" s="20">
        <f t="shared" si="76"/>
        <v>0</v>
      </c>
      <c r="P167" s="20">
        <f t="shared" si="121"/>
        <v>0</v>
      </c>
      <c r="Q167" s="20">
        <v>58219</v>
      </c>
      <c r="R167" s="53">
        <f t="shared" si="77"/>
        <v>0</v>
      </c>
      <c r="S167" s="53">
        <f t="shared" si="122"/>
        <v>0</v>
      </c>
    </row>
    <row r="168" spans="1:19" x14ac:dyDescent="0.25">
      <c r="A168" s="55">
        <v>1459</v>
      </c>
      <c r="B168" s="32">
        <v>600023133</v>
      </c>
      <c r="C168" s="32">
        <v>70842922</v>
      </c>
      <c r="D168" s="33" t="s">
        <v>11</v>
      </c>
      <c r="E168" s="37">
        <v>3114</v>
      </c>
      <c r="F168" s="37" t="s">
        <v>63</v>
      </c>
      <c r="G168" s="37" t="s">
        <v>64</v>
      </c>
      <c r="H168" s="20">
        <f t="shared" si="75"/>
        <v>0</v>
      </c>
      <c r="I168" s="20"/>
      <c r="J168" s="20"/>
      <c r="K168" s="20"/>
      <c r="L168" s="20"/>
      <c r="M168" s="20"/>
      <c r="N168" s="20"/>
      <c r="O168" s="20">
        <f t="shared" si="76"/>
        <v>0</v>
      </c>
      <c r="P168" s="20">
        <f t="shared" si="121"/>
        <v>0</v>
      </c>
      <c r="Q168" s="20">
        <v>58219</v>
      </c>
      <c r="R168" s="53">
        <f t="shared" si="77"/>
        <v>0</v>
      </c>
      <c r="S168" s="53">
        <f t="shared" si="122"/>
        <v>0</v>
      </c>
    </row>
    <row r="169" spans="1:19" x14ac:dyDescent="0.25">
      <c r="A169" s="57"/>
      <c r="B169" s="58"/>
      <c r="C169" s="58"/>
      <c r="D169" s="56" t="s">
        <v>185</v>
      </c>
      <c r="E169" s="59"/>
      <c r="F169" s="59"/>
      <c r="G169" s="59"/>
      <c r="H169" s="60">
        <f t="shared" ref="H169:S169" si="123">SUM(H166:H168)</f>
        <v>0</v>
      </c>
      <c r="I169" s="60">
        <f t="shared" si="123"/>
        <v>0</v>
      </c>
      <c r="J169" s="60">
        <f t="shared" si="123"/>
        <v>0</v>
      </c>
      <c r="K169" s="60">
        <f t="shared" si="123"/>
        <v>0</v>
      </c>
      <c r="L169" s="60">
        <f t="shared" si="123"/>
        <v>0</v>
      </c>
      <c r="M169" s="60">
        <f t="shared" si="123"/>
        <v>0</v>
      </c>
      <c r="N169" s="60">
        <f t="shared" si="123"/>
        <v>0</v>
      </c>
      <c r="O169" s="60">
        <f t="shared" si="123"/>
        <v>0</v>
      </c>
      <c r="P169" s="60">
        <f t="shared" si="123"/>
        <v>0</v>
      </c>
      <c r="Q169" s="60">
        <f t="shared" si="123"/>
        <v>164780</v>
      </c>
      <c r="R169" s="61">
        <f t="shared" si="123"/>
        <v>0</v>
      </c>
      <c r="S169" s="61">
        <f t="shared" si="123"/>
        <v>0</v>
      </c>
    </row>
    <row r="170" spans="1:19" x14ac:dyDescent="0.25">
      <c r="A170" s="55">
        <v>1460</v>
      </c>
      <c r="B170" s="32">
        <v>600171523</v>
      </c>
      <c r="C170" s="32">
        <v>70972826</v>
      </c>
      <c r="D170" s="33" t="s">
        <v>12</v>
      </c>
      <c r="E170" s="32">
        <v>3112</v>
      </c>
      <c r="F170" s="32" t="s">
        <v>9</v>
      </c>
      <c r="G170" s="34" t="s">
        <v>7</v>
      </c>
      <c r="H170" s="20">
        <f t="shared" si="75"/>
        <v>0</v>
      </c>
      <c r="I170" s="20"/>
      <c r="J170" s="20"/>
      <c r="K170" s="20"/>
      <c r="L170" s="20">
        <v>0</v>
      </c>
      <c r="M170" s="20"/>
      <c r="N170" s="20"/>
      <c r="O170" s="20">
        <f t="shared" si="76"/>
        <v>0</v>
      </c>
      <c r="P170" s="20">
        <f t="shared" ref="P170:P173" si="124">ROUND(O170*70%,0)</f>
        <v>0</v>
      </c>
      <c r="Q170" s="20">
        <v>48342</v>
      </c>
      <c r="R170" s="53">
        <f t="shared" si="77"/>
        <v>0</v>
      </c>
      <c r="S170" s="53">
        <f t="shared" ref="S170:S173" si="125">IF(P170=0,0,ROUND(P170/Q170/12,2))*-1</f>
        <v>0</v>
      </c>
    </row>
    <row r="171" spans="1:19" x14ac:dyDescent="0.25">
      <c r="A171" s="55">
        <v>1460</v>
      </c>
      <c r="B171" s="32">
        <v>600171523</v>
      </c>
      <c r="C171" s="32">
        <v>70972826</v>
      </c>
      <c r="D171" s="33" t="s">
        <v>12</v>
      </c>
      <c r="E171" s="32">
        <v>3114</v>
      </c>
      <c r="F171" s="32" t="s">
        <v>16</v>
      </c>
      <c r="G171" s="32" t="s">
        <v>7</v>
      </c>
      <c r="H171" s="20">
        <f t="shared" si="75"/>
        <v>0</v>
      </c>
      <c r="I171" s="20"/>
      <c r="J171" s="20"/>
      <c r="K171" s="20"/>
      <c r="L171" s="20"/>
      <c r="M171" s="20"/>
      <c r="N171" s="20"/>
      <c r="O171" s="20">
        <f t="shared" si="76"/>
        <v>0</v>
      </c>
      <c r="P171" s="20">
        <f t="shared" si="124"/>
        <v>0</v>
      </c>
      <c r="Q171" s="20">
        <v>58219</v>
      </c>
      <c r="R171" s="53">
        <f t="shared" si="77"/>
        <v>0</v>
      </c>
      <c r="S171" s="53">
        <f t="shared" si="125"/>
        <v>0</v>
      </c>
    </row>
    <row r="172" spans="1:19" x14ac:dyDescent="0.25">
      <c r="A172" s="55">
        <v>1460</v>
      </c>
      <c r="B172" s="32">
        <v>600171523</v>
      </c>
      <c r="C172" s="32">
        <v>70972826</v>
      </c>
      <c r="D172" s="33" t="s">
        <v>12</v>
      </c>
      <c r="E172" s="37">
        <v>3114</v>
      </c>
      <c r="F172" s="37" t="s">
        <v>63</v>
      </c>
      <c r="G172" s="37" t="s">
        <v>64</v>
      </c>
      <c r="H172" s="20">
        <f t="shared" si="75"/>
        <v>0</v>
      </c>
      <c r="I172" s="20"/>
      <c r="J172" s="20"/>
      <c r="K172" s="20"/>
      <c r="L172" s="20"/>
      <c r="M172" s="20"/>
      <c r="N172" s="20"/>
      <c r="O172" s="20">
        <f t="shared" si="76"/>
        <v>0</v>
      </c>
      <c r="P172" s="20">
        <f t="shared" si="124"/>
        <v>0</v>
      </c>
      <c r="Q172" s="20">
        <v>58219</v>
      </c>
      <c r="R172" s="53">
        <f t="shared" si="77"/>
        <v>0</v>
      </c>
      <c r="S172" s="53">
        <f t="shared" si="125"/>
        <v>0</v>
      </c>
    </row>
    <row r="173" spans="1:19" x14ac:dyDescent="0.25">
      <c r="A173" s="55">
        <v>1460</v>
      </c>
      <c r="B173" s="32">
        <v>600171523</v>
      </c>
      <c r="C173" s="34">
        <v>70972826</v>
      </c>
      <c r="D173" s="33" t="s">
        <v>12</v>
      </c>
      <c r="E173" s="32">
        <v>3146</v>
      </c>
      <c r="F173" s="32" t="s">
        <v>79</v>
      </c>
      <c r="G173" s="32" t="s">
        <v>64</v>
      </c>
      <c r="H173" s="20">
        <f t="shared" si="75"/>
        <v>0</v>
      </c>
      <c r="I173" s="20"/>
      <c r="J173" s="20"/>
      <c r="K173" s="20"/>
      <c r="L173" s="20"/>
      <c r="M173" s="20"/>
      <c r="N173" s="20"/>
      <c r="O173" s="20">
        <f t="shared" si="76"/>
        <v>0</v>
      </c>
      <c r="P173" s="20">
        <f t="shared" si="124"/>
        <v>0</v>
      </c>
      <c r="Q173" s="20">
        <v>58190</v>
      </c>
      <c r="R173" s="53">
        <f t="shared" si="77"/>
        <v>0</v>
      </c>
      <c r="S173" s="53">
        <f t="shared" si="125"/>
        <v>0</v>
      </c>
    </row>
    <row r="174" spans="1:19" x14ac:dyDescent="0.25">
      <c r="A174" s="57"/>
      <c r="B174" s="58"/>
      <c r="C174" s="62"/>
      <c r="D174" s="56" t="s">
        <v>186</v>
      </c>
      <c r="E174" s="58"/>
      <c r="F174" s="58"/>
      <c r="G174" s="58"/>
      <c r="H174" s="60">
        <f t="shared" ref="H174:S174" si="126">SUM(H170:H173)</f>
        <v>0</v>
      </c>
      <c r="I174" s="60">
        <f t="shared" si="126"/>
        <v>0</v>
      </c>
      <c r="J174" s="60">
        <f t="shared" si="126"/>
        <v>0</v>
      </c>
      <c r="K174" s="60">
        <f t="shared" si="126"/>
        <v>0</v>
      </c>
      <c r="L174" s="60">
        <f t="shared" si="126"/>
        <v>0</v>
      </c>
      <c r="M174" s="60">
        <f t="shared" si="126"/>
        <v>0</v>
      </c>
      <c r="N174" s="60">
        <f t="shared" si="126"/>
        <v>0</v>
      </c>
      <c r="O174" s="60">
        <f t="shared" si="126"/>
        <v>0</v>
      </c>
      <c r="P174" s="60">
        <f t="shared" si="126"/>
        <v>0</v>
      </c>
      <c r="Q174" s="60">
        <f t="shared" si="126"/>
        <v>222970</v>
      </c>
      <c r="R174" s="61">
        <f t="shared" si="126"/>
        <v>0</v>
      </c>
      <c r="S174" s="61">
        <f t="shared" si="126"/>
        <v>0</v>
      </c>
    </row>
    <row r="175" spans="1:19" x14ac:dyDescent="0.25">
      <c r="A175" s="55">
        <v>1462</v>
      </c>
      <c r="B175" s="32">
        <v>600023320</v>
      </c>
      <c r="C175" s="32">
        <v>60254301</v>
      </c>
      <c r="D175" s="33" t="s">
        <v>13</v>
      </c>
      <c r="E175" s="32">
        <v>3112</v>
      </c>
      <c r="F175" s="32" t="s">
        <v>9</v>
      </c>
      <c r="G175" s="34" t="s">
        <v>7</v>
      </c>
      <c r="H175" s="20">
        <f t="shared" si="75"/>
        <v>0</v>
      </c>
      <c r="I175" s="20"/>
      <c r="J175" s="20"/>
      <c r="K175" s="20"/>
      <c r="L175" s="20">
        <v>0</v>
      </c>
      <c r="M175" s="20"/>
      <c r="N175" s="20"/>
      <c r="O175" s="20">
        <f t="shared" si="76"/>
        <v>0</v>
      </c>
      <c r="P175" s="20">
        <f t="shared" ref="P175:P179" si="127">ROUND(O175*70%,0)</f>
        <v>0</v>
      </c>
      <c r="Q175" s="20">
        <v>48342</v>
      </c>
      <c r="R175" s="53">
        <f t="shared" si="77"/>
        <v>0</v>
      </c>
      <c r="S175" s="53">
        <f t="shared" ref="S175:S179" si="128">IF(P175=0,0,ROUND(P175/Q175/12,2))*-1</f>
        <v>0</v>
      </c>
    </row>
    <row r="176" spans="1:19" x14ac:dyDescent="0.25">
      <c r="A176" s="55">
        <v>1462</v>
      </c>
      <c r="B176" s="32">
        <v>600023320</v>
      </c>
      <c r="C176" s="32">
        <v>60254301</v>
      </c>
      <c r="D176" s="33" t="s">
        <v>13</v>
      </c>
      <c r="E176" s="32">
        <v>3114</v>
      </c>
      <c r="F176" s="32" t="s">
        <v>16</v>
      </c>
      <c r="G176" s="32" t="s">
        <v>7</v>
      </c>
      <c r="H176" s="20">
        <f t="shared" si="75"/>
        <v>0</v>
      </c>
      <c r="I176" s="20"/>
      <c r="J176" s="20"/>
      <c r="K176" s="20"/>
      <c r="L176" s="20"/>
      <c r="M176" s="20"/>
      <c r="N176" s="20"/>
      <c r="O176" s="20">
        <f t="shared" si="76"/>
        <v>0</v>
      </c>
      <c r="P176" s="20">
        <f t="shared" si="127"/>
        <v>0</v>
      </c>
      <c r="Q176" s="20">
        <v>58219</v>
      </c>
      <c r="R176" s="53">
        <f t="shared" si="77"/>
        <v>0</v>
      </c>
      <c r="S176" s="53">
        <f t="shared" si="128"/>
        <v>0</v>
      </c>
    </row>
    <row r="177" spans="1:19" x14ac:dyDescent="0.25">
      <c r="A177" s="55">
        <v>1462</v>
      </c>
      <c r="B177" s="32">
        <v>600023320</v>
      </c>
      <c r="C177" s="32">
        <v>60254301</v>
      </c>
      <c r="D177" s="33" t="s">
        <v>13</v>
      </c>
      <c r="E177" s="37">
        <v>3114</v>
      </c>
      <c r="F177" s="37" t="s">
        <v>20</v>
      </c>
      <c r="G177" s="37" t="s">
        <v>7</v>
      </c>
      <c r="H177" s="20">
        <f t="shared" ref="H177:H234" si="129">J177+K177+L177+M177+N177</f>
        <v>0</v>
      </c>
      <c r="I177" s="20"/>
      <c r="J177" s="20"/>
      <c r="K177" s="20"/>
      <c r="L177" s="20"/>
      <c r="M177" s="20"/>
      <c r="N177" s="20"/>
      <c r="O177" s="20">
        <f t="shared" ref="O177:O234" si="130">(K177+L177+M177+N177)</f>
        <v>0</v>
      </c>
      <c r="P177" s="20">
        <f t="shared" si="127"/>
        <v>0</v>
      </c>
      <c r="Q177" s="20">
        <v>58219</v>
      </c>
      <c r="R177" s="53">
        <f t="shared" ref="R177:R234" si="131">IF(O177=0,0,ROUND(O177/Q177/12,2))*-1</f>
        <v>0</v>
      </c>
      <c r="S177" s="53">
        <f t="shared" si="128"/>
        <v>0</v>
      </c>
    </row>
    <row r="178" spans="1:19" x14ac:dyDescent="0.25">
      <c r="A178" s="55">
        <v>1462</v>
      </c>
      <c r="B178" s="32">
        <v>600023320</v>
      </c>
      <c r="C178" s="32">
        <v>60254301</v>
      </c>
      <c r="D178" s="33" t="s">
        <v>13</v>
      </c>
      <c r="E178" s="37">
        <v>3114</v>
      </c>
      <c r="F178" s="37" t="s">
        <v>63</v>
      </c>
      <c r="G178" s="37" t="s">
        <v>64</v>
      </c>
      <c r="H178" s="20">
        <f t="shared" si="129"/>
        <v>0</v>
      </c>
      <c r="I178" s="20"/>
      <c r="J178" s="20"/>
      <c r="K178" s="20"/>
      <c r="L178" s="20"/>
      <c r="M178" s="20"/>
      <c r="N178" s="20"/>
      <c r="O178" s="20">
        <f t="shared" si="130"/>
        <v>0</v>
      </c>
      <c r="P178" s="20">
        <f t="shared" si="127"/>
        <v>0</v>
      </c>
      <c r="Q178" s="20">
        <v>58219</v>
      </c>
      <c r="R178" s="53">
        <f t="shared" si="131"/>
        <v>0</v>
      </c>
      <c r="S178" s="53">
        <f t="shared" si="128"/>
        <v>0</v>
      </c>
    </row>
    <row r="179" spans="1:19" x14ac:dyDescent="0.25">
      <c r="A179" s="55">
        <v>1462</v>
      </c>
      <c r="B179" s="32">
        <v>600023320</v>
      </c>
      <c r="C179" s="32">
        <v>60254301</v>
      </c>
      <c r="D179" s="33" t="s">
        <v>13</v>
      </c>
      <c r="E179" s="32">
        <v>3143</v>
      </c>
      <c r="F179" s="32" t="s">
        <v>21</v>
      </c>
      <c r="G179" s="32" t="s">
        <v>7</v>
      </c>
      <c r="H179" s="20">
        <f t="shared" si="129"/>
        <v>0</v>
      </c>
      <c r="I179" s="20"/>
      <c r="J179" s="20"/>
      <c r="K179" s="20"/>
      <c r="L179" s="20"/>
      <c r="M179" s="20"/>
      <c r="N179" s="20"/>
      <c r="O179" s="20">
        <f t="shared" si="130"/>
        <v>0</v>
      </c>
      <c r="P179" s="20">
        <f t="shared" si="127"/>
        <v>0</v>
      </c>
      <c r="Q179" s="20">
        <v>41739</v>
      </c>
      <c r="R179" s="53">
        <f t="shared" si="131"/>
        <v>0</v>
      </c>
      <c r="S179" s="53">
        <f t="shared" si="128"/>
        <v>0</v>
      </c>
    </row>
    <row r="180" spans="1:19" x14ac:dyDescent="0.25">
      <c r="A180" s="57"/>
      <c r="B180" s="58"/>
      <c r="C180" s="58"/>
      <c r="D180" s="56" t="s">
        <v>187</v>
      </c>
      <c r="E180" s="58"/>
      <c r="F180" s="58"/>
      <c r="G180" s="58"/>
      <c r="H180" s="60">
        <f t="shared" ref="H180:S180" si="132">SUM(H175:H179)</f>
        <v>0</v>
      </c>
      <c r="I180" s="60">
        <f t="shared" si="132"/>
        <v>0</v>
      </c>
      <c r="J180" s="60">
        <f t="shared" si="132"/>
        <v>0</v>
      </c>
      <c r="K180" s="60">
        <f t="shared" si="132"/>
        <v>0</v>
      </c>
      <c r="L180" s="60">
        <f t="shared" si="132"/>
        <v>0</v>
      </c>
      <c r="M180" s="60">
        <f t="shared" si="132"/>
        <v>0</v>
      </c>
      <c r="N180" s="60">
        <f t="shared" si="132"/>
        <v>0</v>
      </c>
      <c r="O180" s="60">
        <f t="shared" si="132"/>
        <v>0</v>
      </c>
      <c r="P180" s="60">
        <f t="shared" si="132"/>
        <v>0</v>
      </c>
      <c r="Q180" s="60">
        <f t="shared" si="132"/>
        <v>264738</v>
      </c>
      <c r="R180" s="61">
        <f t="shared" si="132"/>
        <v>0</v>
      </c>
      <c r="S180" s="61">
        <f t="shared" si="132"/>
        <v>0</v>
      </c>
    </row>
    <row r="181" spans="1:19" x14ac:dyDescent="0.25">
      <c r="A181" s="55">
        <v>1463</v>
      </c>
      <c r="B181" s="32">
        <v>600023354</v>
      </c>
      <c r="C181" s="32">
        <v>60254238</v>
      </c>
      <c r="D181" s="33" t="s">
        <v>18</v>
      </c>
      <c r="E181" s="32">
        <v>3114</v>
      </c>
      <c r="F181" s="32" t="s">
        <v>16</v>
      </c>
      <c r="G181" s="32" t="s">
        <v>7</v>
      </c>
      <c r="H181" s="20">
        <f t="shared" si="129"/>
        <v>20000</v>
      </c>
      <c r="I181" s="20"/>
      <c r="J181" s="20"/>
      <c r="K181" s="20"/>
      <c r="L181" s="20">
        <v>20000</v>
      </c>
      <c r="M181" s="20"/>
      <c r="N181" s="20"/>
      <c r="O181" s="20">
        <f t="shared" si="130"/>
        <v>20000</v>
      </c>
      <c r="P181" s="20">
        <f t="shared" ref="P181:P184" si="133">ROUND(O181*70%,0)</f>
        <v>14000</v>
      </c>
      <c r="Q181" s="20">
        <v>58219</v>
      </c>
      <c r="R181" s="53">
        <f t="shared" si="131"/>
        <v>-0.03</v>
      </c>
      <c r="S181" s="53">
        <f t="shared" ref="S181:S184" si="134">IF(P181=0,0,ROUND(P181/Q181/12,2))*-1</f>
        <v>-0.02</v>
      </c>
    </row>
    <row r="182" spans="1:19" x14ac:dyDescent="0.25">
      <c r="A182" s="55">
        <v>1463</v>
      </c>
      <c r="B182" s="32">
        <v>600023354</v>
      </c>
      <c r="C182" s="32">
        <v>60254238</v>
      </c>
      <c r="D182" s="33" t="s">
        <v>18</v>
      </c>
      <c r="E182" s="37">
        <v>3114</v>
      </c>
      <c r="F182" s="37" t="s">
        <v>20</v>
      </c>
      <c r="G182" s="37" t="s">
        <v>7</v>
      </c>
      <c r="H182" s="20">
        <f t="shared" si="129"/>
        <v>0</v>
      </c>
      <c r="I182" s="20"/>
      <c r="J182" s="20"/>
      <c r="K182" s="20"/>
      <c r="L182" s="20"/>
      <c r="M182" s="20"/>
      <c r="N182" s="20"/>
      <c r="O182" s="20">
        <f t="shared" si="130"/>
        <v>0</v>
      </c>
      <c r="P182" s="20">
        <f t="shared" si="133"/>
        <v>0</v>
      </c>
      <c r="Q182" s="20">
        <v>58219</v>
      </c>
      <c r="R182" s="53">
        <f t="shared" si="131"/>
        <v>0</v>
      </c>
      <c r="S182" s="53">
        <f t="shared" si="134"/>
        <v>0</v>
      </c>
    </row>
    <row r="183" spans="1:19" x14ac:dyDescent="0.25">
      <c r="A183" s="55">
        <v>1463</v>
      </c>
      <c r="B183" s="32">
        <v>600023354</v>
      </c>
      <c r="C183" s="32">
        <v>60254238</v>
      </c>
      <c r="D183" s="33" t="s">
        <v>18</v>
      </c>
      <c r="E183" s="37">
        <v>3114</v>
      </c>
      <c r="F183" s="37" t="s">
        <v>63</v>
      </c>
      <c r="G183" s="37" t="s">
        <v>64</v>
      </c>
      <c r="H183" s="20">
        <f t="shared" si="129"/>
        <v>0</v>
      </c>
      <c r="I183" s="20"/>
      <c r="J183" s="20"/>
      <c r="K183" s="20"/>
      <c r="L183" s="20"/>
      <c r="M183" s="20"/>
      <c r="N183" s="20"/>
      <c r="O183" s="20">
        <f t="shared" si="130"/>
        <v>0</v>
      </c>
      <c r="P183" s="20">
        <f t="shared" si="133"/>
        <v>0</v>
      </c>
      <c r="Q183" s="20">
        <v>58219</v>
      </c>
      <c r="R183" s="53">
        <f t="shared" si="131"/>
        <v>0</v>
      </c>
      <c r="S183" s="53">
        <f t="shared" si="134"/>
        <v>0</v>
      </c>
    </row>
    <row r="184" spans="1:19" x14ac:dyDescent="0.25">
      <c r="A184" s="55">
        <v>1463</v>
      </c>
      <c r="B184" s="32">
        <v>600023354</v>
      </c>
      <c r="C184" s="32">
        <v>60254238</v>
      </c>
      <c r="D184" s="33" t="s">
        <v>18</v>
      </c>
      <c r="E184" s="32">
        <v>3143</v>
      </c>
      <c r="F184" s="32" t="s">
        <v>21</v>
      </c>
      <c r="G184" s="32" t="s">
        <v>7</v>
      </c>
      <c r="H184" s="20">
        <f t="shared" si="129"/>
        <v>0</v>
      </c>
      <c r="I184" s="20"/>
      <c r="J184" s="20"/>
      <c r="K184" s="20"/>
      <c r="L184" s="20"/>
      <c r="M184" s="20"/>
      <c r="N184" s="20"/>
      <c r="O184" s="20">
        <f t="shared" si="130"/>
        <v>0</v>
      </c>
      <c r="P184" s="20">
        <f t="shared" si="133"/>
        <v>0</v>
      </c>
      <c r="Q184" s="20">
        <v>41739</v>
      </c>
      <c r="R184" s="53">
        <f t="shared" si="131"/>
        <v>0</v>
      </c>
      <c r="S184" s="53">
        <f t="shared" si="134"/>
        <v>0</v>
      </c>
    </row>
    <row r="185" spans="1:19" x14ac:dyDescent="0.25">
      <c r="A185" s="57"/>
      <c r="B185" s="58"/>
      <c r="C185" s="58"/>
      <c r="D185" s="56" t="s">
        <v>188</v>
      </c>
      <c r="E185" s="58"/>
      <c r="F185" s="58"/>
      <c r="G185" s="58"/>
      <c r="H185" s="60">
        <f t="shared" ref="H185:S185" si="135">SUM(H181:H184)</f>
        <v>20000</v>
      </c>
      <c r="I185" s="60">
        <f t="shared" si="135"/>
        <v>0</v>
      </c>
      <c r="J185" s="60">
        <f t="shared" si="135"/>
        <v>0</v>
      </c>
      <c r="K185" s="60">
        <f t="shared" si="135"/>
        <v>0</v>
      </c>
      <c r="L185" s="60">
        <f t="shared" si="135"/>
        <v>20000</v>
      </c>
      <c r="M185" s="60">
        <f t="shared" si="135"/>
        <v>0</v>
      </c>
      <c r="N185" s="60">
        <f t="shared" si="135"/>
        <v>0</v>
      </c>
      <c r="O185" s="60">
        <f t="shared" si="135"/>
        <v>20000</v>
      </c>
      <c r="P185" s="60">
        <f t="shared" si="135"/>
        <v>14000</v>
      </c>
      <c r="Q185" s="60">
        <f t="shared" si="135"/>
        <v>216396</v>
      </c>
      <c r="R185" s="61">
        <f t="shared" si="135"/>
        <v>-0.03</v>
      </c>
      <c r="S185" s="61">
        <f t="shared" si="135"/>
        <v>-0.02</v>
      </c>
    </row>
    <row r="186" spans="1:19" x14ac:dyDescent="0.25">
      <c r="A186" s="55">
        <v>1468</v>
      </c>
      <c r="B186" s="32">
        <v>600099504</v>
      </c>
      <c r="C186" s="32">
        <v>70839921</v>
      </c>
      <c r="D186" s="33" t="s">
        <v>14</v>
      </c>
      <c r="E186" s="32">
        <v>3112</v>
      </c>
      <c r="F186" s="32" t="s">
        <v>9</v>
      </c>
      <c r="G186" s="34" t="s">
        <v>7</v>
      </c>
      <c r="H186" s="20">
        <f t="shared" si="129"/>
        <v>0</v>
      </c>
      <c r="I186" s="20"/>
      <c r="J186" s="20"/>
      <c r="K186" s="20"/>
      <c r="L186" s="20">
        <v>0</v>
      </c>
      <c r="M186" s="20"/>
      <c r="N186" s="20"/>
      <c r="O186" s="20">
        <f t="shared" si="130"/>
        <v>0</v>
      </c>
      <c r="P186" s="20">
        <f t="shared" ref="P186:P190" si="136">ROUND(O186*70%,0)</f>
        <v>0</v>
      </c>
      <c r="Q186" s="20">
        <v>48342</v>
      </c>
      <c r="R186" s="53">
        <f t="shared" si="131"/>
        <v>0</v>
      </c>
      <c r="S186" s="53">
        <f t="shared" ref="S186:S190" si="137">IF(P186=0,0,ROUND(P186/Q186/12,2))*-1</f>
        <v>0</v>
      </c>
    </row>
    <row r="187" spans="1:19" x14ac:dyDescent="0.25">
      <c r="A187" s="55">
        <v>1468</v>
      </c>
      <c r="B187" s="32">
        <v>600099504</v>
      </c>
      <c r="C187" s="32">
        <v>70839921</v>
      </c>
      <c r="D187" s="33" t="s">
        <v>14</v>
      </c>
      <c r="E187" s="32">
        <v>3114</v>
      </c>
      <c r="F187" s="32" t="s">
        <v>16</v>
      </c>
      <c r="G187" s="32" t="s">
        <v>7</v>
      </c>
      <c r="H187" s="20">
        <f t="shared" si="129"/>
        <v>0</v>
      </c>
      <c r="I187" s="20"/>
      <c r="J187" s="20"/>
      <c r="K187" s="20"/>
      <c r="L187" s="20"/>
      <c r="M187" s="20"/>
      <c r="N187" s="20"/>
      <c r="O187" s="20">
        <f t="shared" si="130"/>
        <v>0</v>
      </c>
      <c r="P187" s="20">
        <f t="shared" si="136"/>
        <v>0</v>
      </c>
      <c r="Q187" s="20">
        <v>58219</v>
      </c>
      <c r="R187" s="53">
        <f t="shared" si="131"/>
        <v>0</v>
      </c>
      <c r="S187" s="53">
        <f t="shared" si="137"/>
        <v>0</v>
      </c>
    </row>
    <row r="188" spans="1:19" x14ac:dyDescent="0.25">
      <c r="A188" s="55">
        <v>1468</v>
      </c>
      <c r="B188" s="32">
        <v>600099504</v>
      </c>
      <c r="C188" s="32">
        <v>70839921</v>
      </c>
      <c r="D188" s="33" t="s">
        <v>14</v>
      </c>
      <c r="E188" s="37">
        <v>3114</v>
      </c>
      <c r="F188" s="37" t="s">
        <v>20</v>
      </c>
      <c r="G188" s="37" t="s">
        <v>7</v>
      </c>
      <c r="H188" s="20">
        <f t="shared" si="129"/>
        <v>0</v>
      </c>
      <c r="I188" s="20"/>
      <c r="J188" s="20"/>
      <c r="K188" s="20"/>
      <c r="L188" s="20"/>
      <c r="M188" s="20"/>
      <c r="N188" s="20"/>
      <c r="O188" s="20">
        <f t="shared" si="130"/>
        <v>0</v>
      </c>
      <c r="P188" s="20">
        <f t="shared" si="136"/>
        <v>0</v>
      </c>
      <c r="Q188" s="20">
        <v>58219</v>
      </c>
      <c r="R188" s="53">
        <f t="shared" si="131"/>
        <v>0</v>
      </c>
      <c r="S188" s="53">
        <f t="shared" si="137"/>
        <v>0</v>
      </c>
    </row>
    <row r="189" spans="1:19" x14ac:dyDescent="0.25">
      <c r="A189" s="55">
        <v>1468</v>
      </c>
      <c r="B189" s="32">
        <v>600099504</v>
      </c>
      <c r="C189" s="32">
        <v>70839921</v>
      </c>
      <c r="D189" s="33" t="s">
        <v>14</v>
      </c>
      <c r="E189" s="37">
        <v>3114</v>
      </c>
      <c r="F189" s="37" t="s">
        <v>63</v>
      </c>
      <c r="G189" s="37" t="s">
        <v>64</v>
      </c>
      <c r="H189" s="20">
        <f t="shared" si="129"/>
        <v>0</v>
      </c>
      <c r="I189" s="20"/>
      <c r="J189" s="20"/>
      <c r="K189" s="20"/>
      <c r="L189" s="20"/>
      <c r="M189" s="20"/>
      <c r="N189" s="20"/>
      <c r="O189" s="20">
        <f t="shared" si="130"/>
        <v>0</v>
      </c>
      <c r="P189" s="20">
        <f t="shared" si="136"/>
        <v>0</v>
      </c>
      <c r="Q189" s="20">
        <v>58219</v>
      </c>
      <c r="R189" s="53">
        <f t="shared" si="131"/>
        <v>0</v>
      </c>
      <c r="S189" s="53">
        <f t="shared" si="137"/>
        <v>0</v>
      </c>
    </row>
    <row r="190" spans="1:19" x14ac:dyDescent="0.25">
      <c r="A190" s="55">
        <v>1468</v>
      </c>
      <c r="B190" s="32">
        <v>600099504</v>
      </c>
      <c r="C190" s="32">
        <v>70839921</v>
      </c>
      <c r="D190" s="33" t="s">
        <v>14</v>
      </c>
      <c r="E190" s="32">
        <v>3143</v>
      </c>
      <c r="F190" s="32" t="s">
        <v>21</v>
      </c>
      <c r="G190" s="32" t="s">
        <v>7</v>
      </c>
      <c r="H190" s="20">
        <f t="shared" si="129"/>
        <v>0</v>
      </c>
      <c r="I190" s="20"/>
      <c r="J190" s="20"/>
      <c r="K190" s="20"/>
      <c r="L190" s="20"/>
      <c r="M190" s="20"/>
      <c r="N190" s="20"/>
      <c r="O190" s="20">
        <f t="shared" si="130"/>
        <v>0</v>
      </c>
      <c r="P190" s="20">
        <f t="shared" si="136"/>
        <v>0</v>
      </c>
      <c r="Q190" s="20">
        <v>41739</v>
      </c>
      <c r="R190" s="53">
        <f t="shared" si="131"/>
        <v>0</v>
      </c>
      <c r="S190" s="53">
        <f t="shared" si="137"/>
        <v>0</v>
      </c>
    </row>
    <row r="191" spans="1:19" x14ac:dyDescent="0.25">
      <c r="A191" s="57"/>
      <c r="B191" s="58"/>
      <c r="C191" s="58"/>
      <c r="D191" s="56" t="s">
        <v>189</v>
      </c>
      <c r="E191" s="58"/>
      <c r="F191" s="58"/>
      <c r="G191" s="58"/>
      <c r="H191" s="60">
        <f t="shared" ref="H191:S191" si="138">SUM(H186:H190)</f>
        <v>0</v>
      </c>
      <c r="I191" s="60">
        <f t="shared" si="138"/>
        <v>0</v>
      </c>
      <c r="J191" s="60">
        <f t="shared" si="138"/>
        <v>0</v>
      </c>
      <c r="K191" s="60">
        <f t="shared" si="138"/>
        <v>0</v>
      </c>
      <c r="L191" s="60">
        <f t="shared" si="138"/>
        <v>0</v>
      </c>
      <c r="M191" s="60">
        <f t="shared" si="138"/>
        <v>0</v>
      </c>
      <c r="N191" s="60">
        <f t="shared" si="138"/>
        <v>0</v>
      </c>
      <c r="O191" s="60">
        <f t="shared" si="138"/>
        <v>0</v>
      </c>
      <c r="P191" s="60">
        <f t="shared" si="138"/>
        <v>0</v>
      </c>
      <c r="Q191" s="60">
        <f t="shared" si="138"/>
        <v>264738</v>
      </c>
      <c r="R191" s="61">
        <f t="shared" si="138"/>
        <v>0</v>
      </c>
      <c r="S191" s="61">
        <f t="shared" si="138"/>
        <v>0</v>
      </c>
    </row>
    <row r="192" spans="1:19" x14ac:dyDescent="0.25">
      <c r="A192" s="55">
        <v>1469</v>
      </c>
      <c r="B192" s="32">
        <v>600024342</v>
      </c>
      <c r="C192" s="32">
        <v>70839999</v>
      </c>
      <c r="D192" s="33" t="s">
        <v>19</v>
      </c>
      <c r="E192" s="32">
        <v>3114</v>
      </c>
      <c r="F192" s="32" t="s">
        <v>16</v>
      </c>
      <c r="G192" s="32" t="s">
        <v>7</v>
      </c>
      <c r="H192" s="20">
        <f t="shared" si="129"/>
        <v>0</v>
      </c>
      <c r="I192" s="20"/>
      <c r="J192" s="20"/>
      <c r="K192" s="20"/>
      <c r="L192" s="20">
        <v>0</v>
      </c>
      <c r="M192" s="20"/>
      <c r="N192" s="20"/>
      <c r="O192" s="20">
        <f t="shared" si="130"/>
        <v>0</v>
      </c>
      <c r="P192" s="20">
        <f t="shared" ref="P192:P195" si="139">ROUND(O192*70%,0)</f>
        <v>0</v>
      </c>
      <c r="Q192" s="20">
        <v>58219</v>
      </c>
      <c r="R192" s="53">
        <f t="shared" si="131"/>
        <v>0</v>
      </c>
      <c r="S192" s="53">
        <f t="shared" ref="S192:S195" si="140">IF(P192=0,0,ROUND(P192/Q192/12,2))*-1</f>
        <v>0</v>
      </c>
    </row>
    <row r="193" spans="1:19" x14ac:dyDescent="0.25">
      <c r="A193" s="55">
        <v>1469</v>
      </c>
      <c r="B193" s="32">
        <v>600024342</v>
      </c>
      <c r="C193" s="32">
        <v>70839999</v>
      </c>
      <c r="D193" s="33" t="s">
        <v>19</v>
      </c>
      <c r="E193" s="37">
        <v>3114</v>
      </c>
      <c r="F193" s="37" t="s">
        <v>20</v>
      </c>
      <c r="G193" s="37" t="s">
        <v>7</v>
      </c>
      <c r="H193" s="20">
        <f t="shared" si="129"/>
        <v>0</v>
      </c>
      <c r="I193" s="20"/>
      <c r="J193" s="20"/>
      <c r="K193" s="20"/>
      <c r="L193" s="20"/>
      <c r="M193" s="20"/>
      <c r="N193" s="20"/>
      <c r="O193" s="20">
        <f t="shared" si="130"/>
        <v>0</v>
      </c>
      <c r="P193" s="20">
        <f t="shared" si="139"/>
        <v>0</v>
      </c>
      <c r="Q193" s="20">
        <v>58219</v>
      </c>
      <c r="R193" s="53">
        <f t="shared" si="131"/>
        <v>0</v>
      </c>
      <c r="S193" s="53">
        <f t="shared" si="140"/>
        <v>0</v>
      </c>
    </row>
    <row r="194" spans="1:19" x14ac:dyDescent="0.25">
      <c r="A194" s="55">
        <v>1469</v>
      </c>
      <c r="B194" s="32">
        <v>600024342</v>
      </c>
      <c r="C194" s="32">
        <v>70839999</v>
      </c>
      <c r="D194" s="33" t="s">
        <v>19</v>
      </c>
      <c r="E194" s="37">
        <v>3114</v>
      </c>
      <c r="F194" s="37" t="s">
        <v>63</v>
      </c>
      <c r="G194" s="37" t="s">
        <v>64</v>
      </c>
      <c r="H194" s="20">
        <f t="shared" si="129"/>
        <v>0</v>
      </c>
      <c r="I194" s="20"/>
      <c r="J194" s="20"/>
      <c r="K194" s="20"/>
      <c r="L194" s="20"/>
      <c r="M194" s="20"/>
      <c r="N194" s="20"/>
      <c r="O194" s="20">
        <f t="shared" si="130"/>
        <v>0</v>
      </c>
      <c r="P194" s="20">
        <f t="shared" si="139"/>
        <v>0</v>
      </c>
      <c r="Q194" s="20">
        <v>58219</v>
      </c>
      <c r="R194" s="53">
        <f t="shared" si="131"/>
        <v>0</v>
      </c>
      <c r="S194" s="53">
        <f t="shared" si="140"/>
        <v>0</v>
      </c>
    </row>
    <row r="195" spans="1:19" x14ac:dyDescent="0.25">
      <c r="A195" s="55">
        <v>1469</v>
      </c>
      <c r="B195" s="32">
        <v>600024342</v>
      </c>
      <c r="C195" s="32">
        <v>70839999</v>
      </c>
      <c r="D195" s="33" t="s">
        <v>19</v>
      </c>
      <c r="E195" s="32">
        <v>3143</v>
      </c>
      <c r="F195" s="32" t="s">
        <v>21</v>
      </c>
      <c r="G195" s="32" t="s">
        <v>7</v>
      </c>
      <c r="H195" s="20">
        <f t="shared" si="129"/>
        <v>0</v>
      </c>
      <c r="I195" s="20"/>
      <c r="J195" s="20"/>
      <c r="K195" s="20"/>
      <c r="L195" s="20"/>
      <c r="M195" s="20"/>
      <c r="N195" s="20"/>
      <c r="O195" s="20">
        <f t="shared" si="130"/>
        <v>0</v>
      </c>
      <c r="P195" s="20">
        <f t="shared" si="139"/>
        <v>0</v>
      </c>
      <c r="Q195" s="20">
        <v>41739</v>
      </c>
      <c r="R195" s="53">
        <f t="shared" si="131"/>
        <v>0</v>
      </c>
      <c r="S195" s="53">
        <f t="shared" si="140"/>
        <v>0</v>
      </c>
    </row>
    <row r="196" spans="1:19" x14ac:dyDescent="0.25">
      <c r="A196" s="57"/>
      <c r="B196" s="58"/>
      <c r="C196" s="58"/>
      <c r="D196" s="56" t="s">
        <v>190</v>
      </c>
      <c r="E196" s="58"/>
      <c r="F196" s="58"/>
      <c r="G196" s="58"/>
      <c r="H196" s="60">
        <f t="shared" ref="H196:S196" si="141">SUM(H192:H195)</f>
        <v>0</v>
      </c>
      <c r="I196" s="60">
        <f t="shared" si="141"/>
        <v>0</v>
      </c>
      <c r="J196" s="60">
        <f t="shared" si="141"/>
        <v>0</v>
      </c>
      <c r="K196" s="60">
        <f t="shared" si="141"/>
        <v>0</v>
      </c>
      <c r="L196" s="60">
        <f t="shared" si="141"/>
        <v>0</v>
      </c>
      <c r="M196" s="60">
        <f t="shared" si="141"/>
        <v>0</v>
      </c>
      <c r="N196" s="60">
        <f t="shared" si="141"/>
        <v>0</v>
      </c>
      <c r="O196" s="60">
        <f t="shared" si="141"/>
        <v>0</v>
      </c>
      <c r="P196" s="60">
        <f t="shared" si="141"/>
        <v>0</v>
      </c>
      <c r="Q196" s="60">
        <f t="shared" si="141"/>
        <v>216396</v>
      </c>
      <c r="R196" s="61">
        <f t="shared" si="141"/>
        <v>0</v>
      </c>
      <c r="S196" s="61">
        <f t="shared" si="141"/>
        <v>0</v>
      </c>
    </row>
    <row r="197" spans="1:19" x14ac:dyDescent="0.25">
      <c r="A197" s="55">
        <v>1470</v>
      </c>
      <c r="B197" s="32">
        <v>600028828</v>
      </c>
      <c r="C197" s="32">
        <v>49864360</v>
      </c>
      <c r="D197" s="33" t="s">
        <v>65</v>
      </c>
      <c r="E197" s="37">
        <v>3133</v>
      </c>
      <c r="F197" s="37" t="s">
        <v>63</v>
      </c>
      <c r="G197" s="37" t="s">
        <v>64</v>
      </c>
      <c r="H197" s="20">
        <f t="shared" si="129"/>
        <v>0</v>
      </c>
      <c r="I197" s="20"/>
      <c r="J197" s="20"/>
      <c r="K197" s="20"/>
      <c r="L197" s="20">
        <v>0</v>
      </c>
      <c r="M197" s="20"/>
      <c r="N197" s="20"/>
      <c r="O197" s="20">
        <f t="shared" si="130"/>
        <v>0</v>
      </c>
      <c r="P197" s="20">
        <f t="shared" ref="P197:P198" si="142">ROUND(O197*70%,0)</f>
        <v>0</v>
      </c>
      <c r="Q197" s="20">
        <v>53240</v>
      </c>
      <c r="R197" s="53">
        <f t="shared" si="131"/>
        <v>0</v>
      </c>
      <c r="S197" s="53">
        <f t="shared" ref="S197:S198" si="143">IF(P197=0,0,ROUND(P197/Q197/12,2))*-1</f>
        <v>0</v>
      </c>
    </row>
    <row r="198" spans="1:19" x14ac:dyDescent="0.25">
      <c r="A198" s="55">
        <v>1470</v>
      </c>
      <c r="B198" s="32">
        <v>600028828</v>
      </c>
      <c r="C198" s="34">
        <v>49864360</v>
      </c>
      <c r="D198" s="33" t="s">
        <v>65</v>
      </c>
      <c r="E198" s="37">
        <v>3133</v>
      </c>
      <c r="F198" s="37" t="s">
        <v>77</v>
      </c>
      <c r="G198" s="37" t="s">
        <v>64</v>
      </c>
      <c r="H198" s="20">
        <f t="shared" si="129"/>
        <v>0</v>
      </c>
      <c r="I198" s="20"/>
      <c r="J198" s="20"/>
      <c r="K198" s="20"/>
      <c r="L198" s="20"/>
      <c r="M198" s="20"/>
      <c r="N198" s="20"/>
      <c r="O198" s="20">
        <f t="shared" si="130"/>
        <v>0</v>
      </c>
      <c r="P198" s="20">
        <f t="shared" si="142"/>
        <v>0</v>
      </c>
      <c r="Q198" s="20">
        <v>53240</v>
      </c>
      <c r="R198" s="53">
        <f t="shared" si="131"/>
        <v>0</v>
      </c>
      <c r="S198" s="53">
        <f t="shared" si="143"/>
        <v>0</v>
      </c>
    </row>
    <row r="199" spans="1:19" x14ac:dyDescent="0.25">
      <c r="A199" s="57"/>
      <c r="B199" s="58"/>
      <c r="C199" s="62"/>
      <c r="D199" s="56" t="s">
        <v>191</v>
      </c>
      <c r="E199" s="59"/>
      <c r="F199" s="59"/>
      <c r="G199" s="59"/>
      <c r="H199" s="60">
        <f t="shared" ref="H199:S199" si="144">SUM(H197:H198)</f>
        <v>0</v>
      </c>
      <c r="I199" s="60">
        <f t="shared" si="144"/>
        <v>0</v>
      </c>
      <c r="J199" s="60">
        <f t="shared" si="144"/>
        <v>0</v>
      </c>
      <c r="K199" s="60">
        <f t="shared" si="144"/>
        <v>0</v>
      </c>
      <c r="L199" s="60">
        <f t="shared" si="144"/>
        <v>0</v>
      </c>
      <c r="M199" s="60">
        <f t="shared" si="144"/>
        <v>0</v>
      </c>
      <c r="N199" s="60">
        <f t="shared" si="144"/>
        <v>0</v>
      </c>
      <c r="O199" s="60">
        <f t="shared" si="144"/>
        <v>0</v>
      </c>
      <c r="P199" s="60">
        <f t="shared" si="144"/>
        <v>0</v>
      </c>
      <c r="Q199" s="60">
        <f t="shared" si="144"/>
        <v>106480</v>
      </c>
      <c r="R199" s="61">
        <f t="shared" si="144"/>
        <v>0</v>
      </c>
      <c r="S199" s="61">
        <f t="shared" si="144"/>
        <v>0</v>
      </c>
    </row>
    <row r="200" spans="1:19" x14ac:dyDescent="0.25">
      <c r="A200" s="55">
        <v>1471</v>
      </c>
      <c r="B200" s="32">
        <v>600028836</v>
      </c>
      <c r="C200" s="32">
        <v>49864351</v>
      </c>
      <c r="D200" s="33" t="s">
        <v>66</v>
      </c>
      <c r="E200" s="37">
        <v>3133</v>
      </c>
      <c r="F200" s="37" t="s">
        <v>63</v>
      </c>
      <c r="G200" s="37" t="s">
        <v>64</v>
      </c>
      <c r="H200" s="20">
        <f t="shared" si="129"/>
        <v>0</v>
      </c>
      <c r="I200" s="20"/>
      <c r="J200" s="20"/>
      <c r="K200" s="20"/>
      <c r="L200" s="20"/>
      <c r="M200" s="20"/>
      <c r="N200" s="20"/>
      <c r="O200" s="20">
        <f t="shared" si="130"/>
        <v>0</v>
      </c>
      <c r="P200" s="20">
        <f t="shared" ref="P200:P201" si="145">ROUND(O200*70%,0)</f>
        <v>0</v>
      </c>
      <c r="Q200" s="20">
        <v>53240</v>
      </c>
      <c r="R200" s="53">
        <f t="shared" si="131"/>
        <v>0</v>
      </c>
      <c r="S200" s="53">
        <f t="shared" ref="S200:S201" si="146">IF(P200=0,0,ROUND(P200/Q200/12,2))*-1</f>
        <v>0</v>
      </c>
    </row>
    <row r="201" spans="1:19" x14ac:dyDescent="0.25">
      <c r="A201" s="55">
        <v>1471</v>
      </c>
      <c r="B201" s="32">
        <v>600028836</v>
      </c>
      <c r="C201" s="34">
        <v>49864351</v>
      </c>
      <c r="D201" s="33" t="s">
        <v>66</v>
      </c>
      <c r="E201" s="32">
        <v>3133</v>
      </c>
      <c r="F201" s="32" t="s">
        <v>77</v>
      </c>
      <c r="G201" s="34" t="s">
        <v>64</v>
      </c>
      <c r="H201" s="20">
        <f t="shared" si="129"/>
        <v>50000</v>
      </c>
      <c r="I201" s="20"/>
      <c r="J201" s="20"/>
      <c r="K201" s="20"/>
      <c r="L201" s="20">
        <v>50000</v>
      </c>
      <c r="M201" s="20"/>
      <c r="N201" s="20"/>
      <c r="O201" s="20">
        <f t="shared" si="130"/>
        <v>50000</v>
      </c>
      <c r="P201" s="20">
        <f t="shared" si="145"/>
        <v>35000</v>
      </c>
      <c r="Q201" s="20">
        <v>53240</v>
      </c>
      <c r="R201" s="53">
        <f t="shared" si="131"/>
        <v>-0.08</v>
      </c>
      <c r="S201" s="53">
        <f t="shared" si="146"/>
        <v>-0.05</v>
      </c>
    </row>
    <row r="202" spans="1:19" x14ac:dyDescent="0.25">
      <c r="A202" s="57"/>
      <c r="B202" s="58"/>
      <c r="C202" s="62"/>
      <c r="D202" s="56" t="s">
        <v>192</v>
      </c>
      <c r="E202" s="58"/>
      <c r="F202" s="58"/>
      <c r="G202" s="62"/>
      <c r="H202" s="60">
        <f t="shared" ref="H202:S202" si="147">SUM(H200:H201)</f>
        <v>50000</v>
      </c>
      <c r="I202" s="60">
        <f t="shared" si="147"/>
        <v>0</v>
      </c>
      <c r="J202" s="60">
        <f t="shared" si="147"/>
        <v>0</v>
      </c>
      <c r="K202" s="60">
        <f t="shared" si="147"/>
        <v>0</v>
      </c>
      <c r="L202" s="60">
        <f t="shared" si="147"/>
        <v>50000</v>
      </c>
      <c r="M202" s="60">
        <f t="shared" si="147"/>
        <v>0</v>
      </c>
      <c r="N202" s="60">
        <f t="shared" si="147"/>
        <v>0</v>
      </c>
      <c r="O202" s="60">
        <f t="shared" si="147"/>
        <v>50000</v>
      </c>
      <c r="P202" s="60">
        <f t="shared" si="147"/>
        <v>35000</v>
      </c>
      <c r="Q202" s="60">
        <f t="shared" si="147"/>
        <v>106480</v>
      </c>
      <c r="R202" s="61">
        <f t="shared" si="147"/>
        <v>-0.08</v>
      </c>
      <c r="S202" s="61">
        <f t="shared" si="147"/>
        <v>-0.05</v>
      </c>
    </row>
    <row r="203" spans="1:19" x14ac:dyDescent="0.25">
      <c r="A203" s="55">
        <v>1472</v>
      </c>
      <c r="B203" s="32">
        <v>610400681</v>
      </c>
      <c r="C203" s="32">
        <v>70226458</v>
      </c>
      <c r="D203" s="33" t="s">
        <v>67</v>
      </c>
      <c r="E203" s="37">
        <v>3133</v>
      </c>
      <c r="F203" s="37" t="s">
        <v>63</v>
      </c>
      <c r="G203" s="37" t="s">
        <v>64</v>
      </c>
      <c r="H203" s="20">
        <f t="shared" si="129"/>
        <v>0</v>
      </c>
      <c r="I203" s="20"/>
      <c r="J203" s="20"/>
      <c r="K203" s="20"/>
      <c r="L203" s="20">
        <v>0</v>
      </c>
      <c r="M203" s="20"/>
      <c r="N203" s="20"/>
      <c r="O203" s="20">
        <f t="shared" si="130"/>
        <v>0</v>
      </c>
      <c r="P203" s="20">
        <f t="shared" ref="P203:P204" si="148">ROUND(O203*70%,0)</f>
        <v>0</v>
      </c>
      <c r="Q203" s="20">
        <v>53240</v>
      </c>
      <c r="R203" s="53">
        <f t="shared" si="131"/>
        <v>0</v>
      </c>
      <c r="S203" s="53">
        <f t="shared" ref="S203:S204" si="149">IF(P203=0,0,ROUND(P203/Q203/12,2))*-1</f>
        <v>0</v>
      </c>
    </row>
    <row r="204" spans="1:19" x14ac:dyDescent="0.25">
      <c r="A204" s="55">
        <v>1472</v>
      </c>
      <c r="B204" s="32">
        <v>610400681</v>
      </c>
      <c r="C204" s="34">
        <v>70226458</v>
      </c>
      <c r="D204" s="33" t="s">
        <v>67</v>
      </c>
      <c r="E204" s="32">
        <v>3133</v>
      </c>
      <c r="F204" s="32" t="s">
        <v>77</v>
      </c>
      <c r="G204" s="32" t="s">
        <v>64</v>
      </c>
      <c r="H204" s="20">
        <f t="shared" si="129"/>
        <v>0</v>
      </c>
      <c r="I204" s="20"/>
      <c r="J204" s="20"/>
      <c r="K204" s="20"/>
      <c r="L204" s="20"/>
      <c r="M204" s="20"/>
      <c r="N204" s="20"/>
      <c r="O204" s="20">
        <f t="shared" si="130"/>
        <v>0</v>
      </c>
      <c r="P204" s="20">
        <f t="shared" si="148"/>
        <v>0</v>
      </c>
      <c r="Q204" s="20">
        <v>53240</v>
      </c>
      <c r="R204" s="53">
        <f t="shared" si="131"/>
        <v>0</v>
      </c>
      <c r="S204" s="53">
        <f t="shared" si="149"/>
        <v>0</v>
      </c>
    </row>
    <row r="205" spans="1:19" x14ac:dyDescent="0.25">
      <c r="A205" s="57"/>
      <c r="B205" s="58"/>
      <c r="C205" s="62"/>
      <c r="D205" s="56" t="s">
        <v>193</v>
      </c>
      <c r="E205" s="58"/>
      <c r="F205" s="58"/>
      <c r="G205" s="58"/>
      <c r="H205" s="60">
        <f t="shared" ref="H205:S205" si="150">SUM(H203:H204)</f>
        <v>0</v>
      </c>
      <c r="I205" s="60">
        <f t="shared" si="150"/>
        <v>0</v>
      </c>
      <c r="J205" s="60">
        <f t="shared" si="150"/>
        <v>0</v>
      </c>
      <c r="K205" s="60">
        <f t="shared" si="150"/>
        <v>0</v>
      </c>
      <c r="L205" s="60">
        <f t="shared" si="150"/>
        <v>0</v>
      </c>
      <c r="M205" s="60">
        <f t="shared" si="150"/>
        <v>0</v>
      </c>
      <c r="N205" s="60">
        <f t="shared" si="150"/>
        <v>0</v>
      </c>
      <c r="O205" s="60">
        <f t="shared" si="150"/>
        <v>0</v>
      </c>
      <c r="P205" s="60">
        <f t="shared" si="150"/>
        <v>0</v>
      </c>
      <c r="Q205" s="60">
        <f t="shared" si="150"/>
        <v>106480</v>
      </c>
      <c r="R205" s="61">
        <f t="shared" si="150"/>
        <v>0</v>
      </c>
      <c r="S205" s="61">
        <f t="shared" si="150"/>
        <v>0</v>
      </c>
    </row>
    <row r="206" spans="1:19" x14ac:dyDescent="0.25">
      <c r="A206" s="55">
        <v>1473</v>
      </c>
      <c r="B206" s="32">
        <v>600023141</v>
      </c>
      <c r="C206" s="32">
        <v>63778181</v>
      </c>
      <c r="D206" s="33" t="s">
        <v>68</v>
      </c>
      <c r="E206" s="37">
        <v>3133</v>
      </c>
      <c r="F206" s="37" t="s">
        <v>63</v>
      </c>
      <c r="G206" s="37" t="s">
        <v>64</v>
      </c>
      <c r="H206" s="20">
        <f t="shared" si="129"/>
        <v>0</v>
      </c>
      <c r="I206" s="20"/>
      <c r="J206" s="20"/>
      <c r="K206" s="20"/>
      <c r="L206" s="20"/>
      <c r="M206" s="20"/>
      <c r="N206" s="20"/>
      <c r="O206" s="20">
        <f t="shared" si="130"/>
        <v>0</v>
      </c>
      <c r="P206" s="20">
        <f t="shared" ref="P206:P207" si="151">ROUND(O206*70%,0)</f>
        <v>0</v>
      </c>
      <c r="Q206" s="20">
        <v>53240</v>
      </c>
      <c r="R206" s="53">
        <f t="shared" si="131"/>
        <v>0</v>
      </c>
      <c r="S206" s="53">
        <f t="shared" ref="S206:S207" si="152">IF(P206=0,0,ROUND(P206/Q206/12,2))*-1</f>
        <v>0</v>
      </c>
    </row>
    <row r="207" spans="1:19" x14ac:dyDescent="0.25">
      <c r="A207" s="55">
        <v>1473</v>
      </c>
      <c r="B207" s="32">
        <v>600023141</v>
      </c>
      <c r="C207" s="34">
        <v>63778181</v>
      </c>
      <c r="D207" s="33" t="s">
        <v>68</v>
      </c>
      <c r="E207" s="37">
        <v>3133</v>
      </c>
      <c r="F207" s="37" t="s">
        <v>77</v>
      </c>
      <c r="G207" s="37" t="s">
        <v>64</v>
      </c>
      <c r="H207" s="20">
        <f t="shared" si="129"/>
        <v>140000</v>
      </c>
      <c r="I207" s="20"/>
      <c r="J207" s="20"/>
      <c r="K207" s="20"/>
      <c r="L207" s="20">
        <v>140000</v>
      </c>
      <c r="M207" s="20"/>
      <c r="N207" s="20"/>
      <c r="O207" s="20">
        <f t="shared" si="130"/>
        <v>140000</v>
      </c>
      <c r="P207" s="20">
        <f t="shared" si="151"/>
        <v>98000</v>
      </c>
      <c r="Q207" s="20">
        <v>53240</v>
      </c>
      <c r="R207" s="53">
        <f t="shared" si="131"/>
        <v>-0.22</v>
      </c>
      <c r="S207" s="53">
        <f t="shared" si="152"/>
        <v>-0.15</v>
      </c>
    </row>
    <row r="208" spans="1:19" x14ac:dyDescent="0.25">
      <c r="A208" s="57"/>
      <c r="B208" s="58"/>
      <c r="C208" s="62"/>
      <c r="D208" s="56" t="s">
        <v>194</v>
      </c>
      <c r="E208" s="59"/>
      <c r="F208" s="59"/>
      <c r="G208" s="59"/>
      <c r="H208" s="60">
        <f t="shared" ref="H208:S208" si="153">SUM(H206:H207)</f>
        <v>140000</v>
      </c>
      <c r="I208" s="60">
        <f t="shared" si="153"/>
        <v>0</v>
      </c>
      <c r="J208" s="60">
        <f t="shared" si="153"/>
        <v>0</v>
      </c>
      <c r="K208" s="60">
        <f t="shared" si="153"/>
        <v>0</v>
      </c>
      <c r="L208" s="60">
        <f t="shared" si="153"/>
        <v>140000</v>
      </c>
      <c r="M208" s="60">
        <f t="shared" si="153"/>
        <v>0</v>
      </c>
      <c r="N208" s="60">
        <f t="shared" si="153"/>
        <v>0</v>
      </c>
      <c r="O208" s="60">
        <f t="shared" si="153"/>
        <v>140000</v>
      </c>
      <c r="P208" s="60">
        <f t="shared" si="153"/>
        <v>98000</v>
      </c>
      <c r="Q208" s="60">
        <f t="shared" si="153"/>
        <v>106480</v>
      </c>
      <c r="R208" s="61">
        <f t="shared" si="153"/>
        <v>-0.22</v>
      </c>
      <c r="S208" s="61">
        <f t="shared" si="153"/>
        <v>-0.15</v>
      </c>
    </row>
    <row r="209" spans="1:19" x14ac:dyDescent="0.25">
      <c r="A209" s="55">
        <v>1474</v>
      </c>
      <c r="B209" s="32">
        <v>600029107</v>
      </c>
      <c r="C209" s="32">
        <v>60252774</v>
      </c>
      <c r="D209" s="33" t="s">
        <v>69</v>
      </c>
      <c r="E209" s="37">
        <v>3133</v>
      </c>
      <c r="F209" s="37" t="s">
        <v>63</v>
      </c>
      <c r="G209" s="37" t="s">
        <v>64</v>
      </c>
      <c r="H209" s="20">
        <f t="shared" si="129"/>
        <v>0</v>
      </c>
      <c r="I209" s="20"/>
      <c r="J209" s="20"/>
      <c r="K209" s="20"/>
      <c r="L209" s="20"/>
      <c r="M209" s="20"/>
      <c r="N209" s="20"/>
      <c r="O209" s="20">
        <f t="shared" si="130"/>
        <v>0</v>
      </c>
      <c r="P209" s="20">
        <f t="shared" ref="P209:P210" si="154">ROUND(O209*70%,0)</f>
        <v>0</v>
      </c>
      <c r="Q209" s="20">
        <v>53240</v>
      </c>
      <c r="R209" s="53">
        <f t="shared" si="131"/>
        <v>0</v>
      </c>
      <c r="S209" s="53">
        <f t="shared" ref="S209:S210" si="155">IF(P209=0,0,ROUND(P209/Q209/12,2))*-1</f>
        <v>0</v>
      </c>
    </row>
    <row r="210" spans="1:19" x14ac:dyDescent="0.25">
      <c r="A210" s="55">
        <v>1474</v>
      </c>
      <c r="B210" s="32">
        <v>600029107</v>
      </c>
      <c r="C210" s="34">
        <v>60252774</v>
      </c>
      <c r="D210" s="33" t="s">
        <v>69</v>
      </c>
      <c r="E210" s="32">
        <v>3133</v>
      </c>
      <c r="F210" s="32" t="s">
        <v>77</v>
      </c>
      <c r="G210" s="34" t="s">
        <v>64</v>
      </c>
      <c r="H210" s="20">
        <f t="shared" si="129"/>
        <v>90000</v>
      </c>
      <c r="I210" s="20"/>
      <c r="J210" s="20"/>
      <c r="K210" s="20"/>
      <c r="L210" s="20">
        <v>90000</v>
      </c>
      <c r="M210" s="20"/>
      <c r="N210" s="20"/>
      <c r="O210" s="20">
        <f t="shared" si="130"/>
        <v>90000</v>
      </c>
      <c r="P210" s="20">
        <f t="shared" si="154"/>
        <v>63000</v>
      </c>
      <c r="Q210" s="20">
        <v>53240</v>
      </c>
      <c r="R210" s="53">
        <f t="shared" si="131"/>
        <v>-0.14000000000000001</v>
      </c>
      <c r="S210" s="53">
        <f t="shared" si="155"/>
        <v>-0.1</v>
      </c>
    </row>
    <row r="211" spans="1:19" x14ac:dyDescent="0.25">
      <c r="A211" s="57"/>
      <c r="B211" s="58"/>
      <c r="C211" s="62"/>
      <c r="D211" s="56" t="s">
        <v>195</v>
      </c>
      <c r="E211" s="58"/>
      <c r="F211" s="58"/>
      <c r="G211" s="62"/>
      <c r="H211" s="60">
        <f t="shared" ref="H211:S211" si="156">SUM(H209:H210)</f>
        <v>90000</v>
      </c>
      <c r="I211" s="60">
        <f t="shared" si="156"/>
        <v>0</v>
      </c>
      <c r="J211" s="60">
        <f t="shared" si="156"/>
        <v>0</v>
      </c>
      <c r="K211" s="60">
        <f t="shared" si="156"/>
        <v>0</v>
      </c>
      <c r="L211" s="60">
        <f t="shared" si="156"/>
        <v>90000</v>
      </c>
      <c r="M211" s="60">
        <f t="shared" si="156"/>
        <v>0</v>
      </c>
      <c r="N211" s="60">
        <f t="shared" si="156"/>
        <v>0</v>
      </c>
      <c r="O211" s="60">
        <f t="shared" si="156"/>
        <v>90000</v>
      </c>
      <c r="P211" s="60">
        <f t="shared" si="156"/>
        <v>63000</v>
      </c>
      <c r="Q211" s="60">
        <f t="shared" si="156"/>
        <v>106480</v>
      </c>
      <c r="R211" s="61">
        <f t="shared" si="156"/>
        <v>-0.14000000000000001</v>
      </c>
      <c r="S211" s="61">
        <f t="shared" si="156"/>
        <v>-0.1</v>
      </c>
    </row>
    <row r="212" spans="1:19" x14ac:dyDescent="0.25">
      <c r="A212" s="55">
        <v>1475</v>
      </c>
      <c r="B212" s="32">
        <v>600029166</v>
      </c>
      <c r="C212" s="32">
        <v>46748105</v>
      </c>
      <c r="D212" s="33" t="s">
        <v>70</v>
      </c>
      <c r="E212" s="37">
        <v>3133</v>
      </c>
      <c r="F212" s="37" t="s">
        <v>63</v>
      </c>
      <c r="G212" s="37" t="s">
        <v>64</v>
      </c>
      <c r="H212" s="20">
        <f t="shared" si="129"/>
        <v>0</v>
      </c>
      <c r="I212" s="20"/>
      <c r="J212" s="20"/>
      <c r="K212" s="20"/>
      <c r="L212" s="20"/>
      <c r="M212" s="20"/>
      <c r="N212" s="20"/>
      <c r="O212" s="20">
        <f t="shared" si="130"/>
        <v>0</v>
      </c>
      <c r="P212" s="20">
        <f t="shared" ref="P212:P213" si="157">ROUND(O212*70%,0)</f>
        <v>0</v>
      </c>
      <c r="Q212" s="20">
        <v>53240</v>
      </c>
      <c r="R212" s="53">
        <f t="shared" si="131"/>
        <v>0</v>
      </c>
      <c r="S212" s="53">
        <f t="shared" ref="S212:S213" si="158">IF(P212=0,0,ROUND(P212/Q212/12,2))*-1</f>
        <v>0</v>
      </c>
    </row>
    <row r="213" spans="1:19" x14ac:dyDescent="0.25">
      <c r="A213" s="55">
        <v>1475</v>
      </c>
      <c r="B213" s="32">
        <v>600029166</v>
      </c>
      <c r="C213" s="34">
        <v>46748105</v>
      </c>
      <c r="D213" s="33" t="s">
        <v>70</v>
      </c>
      <c r="E213" s="32">
        <v>3133</v>
      </c>
      <c r="F213" s="32" t="s">
        <v>77</v>
      </c>
      <c r="G213" s="34" t="s">
        <v>64</v>
      </c>
      <c r="H213" s="20">
        <f t="shared" si="129"/>
        <v>20000</v>
      </c>
      <c r="I213" s="20"/>
      <c r="J213" s="20"/>
      <c r="K213" s="20"/>
      <c r="L213" s="20">
        <v>20000</v>
      </c>
      <c r="M213" s="20"/>
      <c r="N213" s="20"/>
      <c r="O213" s="20">
        <f t="shared" si="130"/>
        <v>20000</v>
      </c>
      <c r="P213" s="20">
        <f t="shared" si="157"/>
        <v>14000</v>
      </c>
      <c r="Q213" s="20">
        <v>53240</v>
      </c>
      <c r="R213" s="53">
        <f t="shared" si="131"/>
        <v>-0.03</v>
      </c>
      <c r="S213" s="53">
        <f t="shared" si="158"/>
        <v>-0.02</v>
      </c>
    </row>
    <row r="214" spans="1:19" x14ac:dyDescent="0.25">
      <c r="A214" s="57"/>
      <c r="B214" s="58"/>
      <c r="C214" s="62"/>
      <c r="D214" s="56" t="s">
        <v>196</v>
      </c>
      <c r="E214" s="58"/>
      <c r="F214" s="58"/>
      <c r="G214" s="62"/>
      <c r="H214" s="60">
        <f t="shared" ref="H214:S214" si="159">SUM(H212:H213)</f>
        <v>20000</v>
      </c>
      <c r="I214" s="60">
        <f t="shared" si="159"/>
        <v>0</v>
      </c>
      <c r="J214" s="60">
        <f t="shared" si="159"/>
        <v>0</v>
      </c>
      <c r="K214" s="60">
        <f t="shared" si="159"/>
        <v>0</v>
      </c>
      <c r="L214" s="60">
        <f t="shared" si="159"/>
        <v>20000</v>
      </c>
      <c r="M214" s="60">
        <f t="shared" si="159"/>
        <v>0</v>
      </c>
      <c r="N214" s="60">
        <f t="shared" si="159"/>
        <v>0</v>
      </c>
      <c r="O214" s="60">
        <f t="shared" si="159"/>
        <v>20000</v>
      </c>
      <c r="P214" s="60">
        <f t="shared" si="159"/>
        <v>14000</v>
      </c>
      <c r="Q214" s="60">
        <f t="shared" si="159"/>
        <v>106480</v>
      </c>
      <c r="R214" s="61">
        <f t="shared" si="159"/>
        <v>-0.03</v>
      </c>
      <c r="S214" s="61">
        <f t="shared" si="159"/>
        <v>-0.02</v>
      </c>
    </row>
    <row r="215" spans="1:19" x14ac:dyDescent="0.25">
      <c r="A215" s="55">
        <v>1476</v>
      </c>
      <c r="B215" s="32">
        <v>600029808</v>
      </c>
      <c r="C215" s="32">
        <v>855006</v>
      </c>
      <c r="D215" s="33" t="s">
        <v>71</v>
      </c>
      <c r="E215" s="37">
        <v>3133</v>
      </c>
      <c r="F215" s="37" t="s">
        <v>63</v>
      </c>
      <c r="G215" s="37" t="s">
        <v>64</v>
      </c>
      <c r="H215" s="20">
        <f t="shared" si="129"/>
        <v>0</v>
      </c>
      <c r="I215" s="20"/>
      <c r="J215" s="20"/>
      <c r="K215" s="20"/>
      <c r="L215" s="20"/>
      <c r="M215" s="20"/>
      <c r="N215" s="20"/>
      <c r="O215" s="20">
        <f t="shared" si="130"/>
        <v>0</v>
      </c>
      <c r="P215" s="20">
        <f t="shared" ref="P215:P216" si="160">ROUND(O215*70%,0)</f>
        <v>0</v>
      </c>
      <c r="Q215" s="20">
        <v>53240</v>
      </c>
      <c r="R215" s="53">
        <f t="shared" si="131"/>
        <v>0</v>
      </c>
      <c r="S215" s="53">
        <f t="shared" ref="S215:S216" si="161">IF(P215=0,0,ROUND(P215/Q215/12,2))*-1</f>
        <v>0</v>
      </c>
    </row>
    <row r="216" spans="1:19" x14ac:dyDescent="0.25">
      <c r="A216" s="55">
        <v>1476</v>
      </c>
      <c r="B216" s="32">
        <v>600029808</v>
      </c>
      <c r="C216" s="32">
        <v>855006</v>
      </c>
      <c r="D216" s="33" t="s">
        <v>71</v>
      </c>
      <c r="E216" s="32">
        <v>3133</v>
      </c>
      <c r="F216" s="32" t="s">
        <v>77</v>
      </c>
      <c r="G216" s="32" t="s">
        <v>64</v>
      </c>
      <c r="H216" s="20">
        <f t="shared" si="129"/>
        <v>210000</v>
      </c>
      <c r="I216" s="20"/>
      <c r="J216" s="20"/>
      <c r="K216" s="20"/>
      <c r="L216" s="20">
        <v>210000</v>
      </c>
      <c r="M216" s="20"/>
      <c r="N216" s="20"/>
      <c r="O216" s="20">
        <f t="shared" si="130"/>
        <v>210000</v>
      </c>
      <c r="P216" s="20">
        <f t="shared" si="160"/>
        <v>147000</v>
      </c>
      <c r="Q216" s="20">
        <v>53240</v>
      </c>
      <c r="R216" s="53">
        <f t="shared" si="131"/>
        <v>-0.33</v>
      </c>
      <c r="S216" s="53">
        <f t="shared" si="161"/>
        <v>-0.23</v>
      </c>
    </row>
    <row r="217" spans="1:19" x14ac:dyDescent="0.25">
      <c r="A217" s="57"/>
      <c r="B217" s="58"/>
      <c r="C217" s="58"/>
      <c r="D217" s="56" t="s">
        <v>197</v>
      </c>
      <c r="E217" s="58"/>
      <c r="F217" s="58"/>
      <c r="G217" s="58"/>
      <c r="H217" s="60">
        <f t="shared" ref="H217:S217" si="162">SUM(H215:H216)</f>
        <v>210000</v>
      </c>
      <c r="I217" s="60">
        <f t="shared" si="162"/>
        <v>0</v>
      </c>
      <c r="J217" s="60">
        <f t="shared" si="162"/>
        <v>0</v>
      </c>
      <c r="K217" s="60">
        <f t="shared" si="162"/>
        <v>0</v>
      </c>
      <c r="L217" s="60">
        <f t="shared" si="162"/>
        <v>210000</v>
      </c>
      <c r="M217" s="60">
        <f t="shared" si="162"/>
        <v>0</v>
      </c>
      <c r="N217" s="60">
        <f t="shared" si="162"/>
        <v>0</v>
      </c>
      <c r="O217" s="60">
        <f t="shared" si="162"/>
        <v>210000</v>
      </c>
      <c r="P217" s="60">
        <f t="shared" si="162"/>
        <v>147000</v>
      </c>
      <c r="Q217" s="60">
        <f t="shared" si="162"/>
        <v>106480</v>
      </c>
      <c r="R217" s="61">
        <f t="shared" si="162"/>
        <v>-0.33</v>
      </c>
      <c r="S217" s="61">
        <f t="shared" si="162"/>
        <v>-0.23</v>
      </c>
    </row>
    <row r="218" spans="1:19" x14ac:dyDescent="0.25">
      <c r="A218" s="55">
        <v>1491</v>
      </c>
      <c r="B218" s="32">
        <v>600033392</v>
      </c>
      <c r="C218" s="32">
        <v>70948801</v>
      </c>
      <c r="D218" s="33" t="s">
        <v>72</v>
      </c>
      <c r="E218" s="37">
        <v>3146</v>
      </c>
      <c r="F218" s="37" t="s">
        <v>63</v>
      </c>
      <c r="G218" s="37" t="s">
        <v>64</v>
      </c>
      <c r="H218" s="20">
        <f t="shared" si="129"/>
        <v>0</v>
      </c>
      <c r="I218" s="20"/>
      <c r="J218" s="20"/>
      <c r="K218" s="20"/>
      <c r="L218" s="20">
        <v>0</v>
      </c>
      <c r="M218" s="20"/>
      <c r="N218" s="20"/>
      <c r="O218" s="20">
        <f t="shared" si="130"/>
        <v>0</v>
      </c>
      <c r="P218" s="20">
        <f t="shared" ref="P218:P219" si="163">ROUND(O218*70%,0)</f>
        <v>0</v>
      </c>
      <c r="Q218" s="20">
        <v>58300</v>
      </c>
      <c r="R218" s="53">
        <f t="shared" si="131"/>
        <v>0</v>
      </c>
      <c r="S218" s="53">
        <f t="shared" ref="S218:S219" si="164">IF(P218=0,0,ROUND(P218/Q218/12,2))*-1</f>
        <v>0</v>
      </c>
    </row>
    <row r="219" spans="1:19" x14ac:dyDescent="0.25">
      <c r="A219" s="55">
        <v>1491</v>
      </c>
      <c r="B219" s="32">
        <v>600033392</v>
      </c>
      <c r="C219" s="34">
        <v>70948801</v>
      </c>
      <c r="D219" s="33" t="s">
        <v>72</v>
      </c>
      <c r="E219" s="32">
        <v>3146</v>
      </c>
      <c r="F219" s="32" t="s">
        <v>80</v>
      </c>
      <c r="G219" s="34" t="s">
        <v>64</v>
      </c>
      <c r="H219" s="20">
        <f t="shared" si="129"/>
        <v>0</v>
      </c>
      <c r="I219" s="20"/>
      <c r="J219" s="20"/>
      <c r="K219" s="20"/>
      <c r="L219" s="20"/>
      <c r="M219" s="20"/>
      <c r="N219" s="20"/>
      <c r="O219" s="20">
        <f t="shared" si="130"/>
        <v>0</v>
      </c>
      <c r="P219" s="20">
        <f t="shared" si="163"/>
        <v>0</v>
      </c>
      <c r="Q219" s="20">
        <v>58300</v>
      </c>
      <c r="R219" s="53">
        <f t="shared" si="131"/>
        <v>0</v>
      </c>
      <c r="S219" s="53">
        <f t="shared" si="164"/>
        <v>0</v>
      </c>
    </row>
    <row r="220" spans="1:19" x14ac:dyDescent="0.25">
      <c r="A220" s="57"/>
      <c r="B220" s="58"/>
      <c r="C220" s="62"/>
      <c r="D220" s="56" t="s">
        <v>198</v>
      </c>
      <c r="E220" s="58"/>
      <c r="F220" s="58"/>
      <c r="G220" s="62"/>
      <c r="H220" s="60">
        <f t="shared" ref="H220:S220" si="165">SUM(H218:H219)</f>
        <v>0</v>
      </c>
      <c r="I220" s="60">
        <f t="shared" si="165"/>
        <v>0</v>
      </c>
      <c r="J220" s="60">
        <f t="shared" si="165"/>
        <v>0</v>
      </c>
      <c r="K220" s="60">
        <f t="shared" si="165"/>
        <v>0</v>
      </c>
      <c r="L220" s="60">
        <f t="shared" si="165"/>
        <v>0</v>
      </c>
      <c r="M220" s="60">
        <f t="shared" si="165"/>
        <v>0</v>
      </c>
      <c r="N220" s="60">
        <f t="shared" si="165"/>
        <v>0</v>
      </c>
      <c r="O220" s="60">
        <f t="shared" si="165"/>
        <v>0</v>
      </c>
      <c r="P220" s="60">
        <f t="shared" si="165"/>
        <v>0</v>
      </c>
      <c r="Q220" s="60">
        <f t="shared" si="165"/>
        <v>116600</v>
      </c>
      <c r="R220" s="61">
        <f t="shared" si="165"/>
        <v>0</v>
      </c>
      <c r="S220" s="61">
        <f t="shared" si="165"/>
        <v>0</v>
      </c>
    </row>
    <row r="221" spans="1:19" x14ac:dyDescent="0.25">
      <c r="A221" s="55">
        <v>1492</v>
      </c>
      <c r="B221" s="32">
        <v>600033511</v>
      </c>
      <c r="C221" s="32">
        <v>70948798</v>
      </c>
      <c r="D221" s="33" t="s">
        <v>73</v>
      </c>
      <c r="E221" s="37">
        <v>3146</v>
      </c>
      <c r="F221" s="37" t="s">
        <v>63</v>
      </c>
      <c r="G221" s="37" t="s">
        <v>64</v>
      </c>
      <c r="H221" s="20">
        <f t="shared" si="129"/>
        <v>0</v>
      </c>
      <c r="I221" s="20"/>
      <c r="J221" s="20"/>
      <c r="K221" s="20"/>
      <c r="L221" s="20">
        <v>0</v>
      </c>
      <c r="M221" s="20"/>
      <c r="N221" s="20"/>
      <c r="O221" s="20">
        <f t="shared" si="130"/>
        <v>0</v>
      </c>
      <c r="P221" s="20">
        <f t="shared" ref="P221:P222" si="166">ROUND(O221*70%,0)</f>
        <v>0</v>
      </c>
      <c r="Q221" s="20">
        <v>58300</v>
      </c>
      <c r="R221" s="53">
        <f t="shared" si="131"/>
        <v>0</v>
      </c>
      <c r="S221" s="53">
        <f t="shared" ref="S221:S222" si="167">IF(P221=0,0,ROUND(P221/Q221/12,2))*-1</f>
        <v>0</v>
      </c>
    </row>
    <row r="222" spans="1:19" x14ac:dyDescent="0.25">
      <c r="A222" s="55">
        <v>1492</v>
      </c>
      <c r="B222" s="32">
        <v>600033511</v>
      </c>
      <c r="C222" s="34">
        <v>70948798</v>
      </c>
      <c r="D222" s="33" t="s">
        <v>73</v>
      </c>
      <c r="E222" s="32">
        <v>3146</v>
      </c>
      <c r="F222" s="32" t="s">
        <v>80</v>
      </c>
      <c r="G222" s="32" t="s">
        <v>64</v>
      </c>
      <c r="H222" s="20">
        <f t="shared" si="129"/>
        <v>0</v>
      </c>
      <c r="I222" s="20"/>
      <c r="J222" s="20"/>
      <c r="K222" s="20"/>
      <c r="L222" s="20"/>
      <c r="M222" s="20"/>
      <c r="N222" s="20"/>
      <c r="O222" s="20">
        <f t="shared" si="130"/>
        <v>0</v>
      </c>
      <c r="P222" s="20">
        <f t="shared" si="166"/>
        <v>0</v>
      </c>
      <c r="Q222" s="20">
        <v>58300</v>
      </c>
      <c r="R222" s="53">
        <f t="shared" si="131"/>
        <v>0</v>
      </c>
      <c r="S222" s="53">
        <f t="shared" si="167"/>
        <v>0</v>
      </c>
    </row>
    <row r="223" spans="1:19" x14ac:dyDescent="0.25">
      <c r="A223" s="57"/>
      <c r="B223" s="58"/>
      <c r="C223" s="62"/>
      <c r="D223" s="56" t="s">
        <v>199</v>
      </c>
      <c r="E223" s="58"/>
      <c r="F223" s="58"/>
      <c r="G223" s="58"/>
      <c r="H223" s="60">
        <f t="shared" ref="H223:S223" si="168">SUM(H221:H222)</f>
        <v>0</v>
      </c>
      <c r="I223" s="60">
        <f t="shared" si="168"/>
        <v>0</v>
      </c>
      <c r="J223" s="60">
        <f t="shared" si="168"/>
        <v>0</v>
      </c>
      <c r="K223" s="60">
        <f t="shared" si="168"/>
        <v>0</v>
      </c>
      <c r="L223" s="60">
        <f t="shared" si="168"/>
        <v>0</v>
      </c>
      <c r="M223" s="60">
        <f t="shared" si="168"/>
        <v>0</v>
      </c>
      <c r="N223" s="60">
        <f t="shared" si="168"/>
        <v>0</v>
      </c>
      <c r="O223" s="60">
        <f t="shared" si="168"/>
        <v>0</v>
      </c>
      <c r="P223" s="60">
        <f t="shared" si="168"/>
        <v>0</v>
      </c>
      <c r="Q223" s="60">
        <f t="shared" si="168"/>
        <v>116600</v>
      </c>
      <c r="R223" s="61">
        <f t="shared" si="168"/>
        <v>0</v>
      </c>
      <c r="S223" s="61">
        <f t="shared" si="168"/>
        <v>0</v>
      </c>
    </row>
    <row r="224" spans="1:19" x14ac:dyDescent="0.25">
      <c r="A224" s="55">
        <v>1493</v>
      </c>
      <c r="B224" s="32">
        <v>600033597</v>
      </c>
      <c r="C224" s="32">
        <v>70848211</v>
      </c>
      <c r="D224" s="33" t="s">
        <v>74</v>
      </c>
      <c r="E224" s="37">
        <v>3146</v>
      </c>
      <c r="F224" s="37" t="s">
        <v>63</v>
      </c>
      <c r="G224" s="37" t="s">
        <v>64</v>
      </c>
      <c r="H224" s="20">
        <f t="shared" si="129"/>
        <v>0</v>
      </c>
      <c r="I224" s="20"/>
      <c r="J224" s="20"/>
      <c r="K224" s="20"/>
      <c r="L224" s="20"/>
      <c r="M224" s="20"/>
      <c r="N224" s="20"/>
      <c r="O224" s="20">
        <f t="shared" si="130"/>
        <v>0</v>
      </c>
      <c r="P224" s="20">
        <f t="shared" ref="P224:P225" si="169">ROUND(O224*70%,0)</f>
        <v>0</v>
      </c>
      <c r="Q224" s="20">
        <v>58300</v>
      </c>
      <c r="R224" s="53">
        <f t="shared" si="131"/>
        <v>0</v>
      </c>
      <c r="S224" s="53">
        <f t="shared" ref="S224:S225" si="170">IF(P224=0,0,ROUND(P224/Q224/12,2))*-1</f>
        <v>0</v>
      </c>
    </row>
    <row r="225" spans="1:19" x14ac:dyDescent="0.25">
      <c r="A225" s="55">
        <v>1493</v>
      </c>
      <c r="B225" s="32">
        <v>600033597</v>
      </c>
      <c r="C225" s="34">
        <v>70848211</v>
      </c>
      <c r="D225" s="33" t="s">
        <v>74</v>
      </c>
      <c r="E225" s="32">
        <v>3146</v>
      </c>
      <c r="F225" s="32" t="s">
        <v>80</v>
      </c>
      <c r="G225" s="34" t="s">
        <v>64</v>
      </c>
      <c r="H225" s="20">
        <f t="shared" si="129"/>
        <v>10000</v>
      </c>
      <c r="I225" s="20"/>
      <c r="J225" s="20"/>
      <c r="K225" s="20"/>
      <c r="L225" s="20">
        <v>10000</v>
      </c>
      <c r="M225" s="20"/>
      <c r="N225" s="20"/>
      <c r="O225" s="20">
        <f t="shared" si="130"/>
        <v>10000</v>
      </c>
      <c r="P225" s="20">
        <f t="shared" si="169"/>
        <v>7000</v>
      </c>
      <c r="Q225" s="20">
        <v>58300</v>
      </c>
      <c r="R225" s="53">
        <f t="shared" si="131"/>
        <v>-0.01</v>
      </c>
      <c r="S225" s="53">
        <f t="shared" si="170"/>
        <v>-0.01</v>
      </c>
    </row>
    <row r="226" spans="1:19" x14ac:dyDescent="0.25">
      <c r="A226" s="57"/>
      <c r="B226" s="58"/>
      <c r="C226" s="62"/>
      <c r="D226" s="56" t="s">
        <v>200</v>
      </c>
      <c r="E226" s="58"/>
      <c r="F226" s="58"/>
      <c r="G226" s="62"/>
      <c r="H226" s="60">
        <f t="shared" ref="H226:S226" si="171">SUM(H224:H225)</f>
        <v>10000</v>
      </c>
      <c r="I226" s="60">
        <f t="shared" si="171"/>
        <v>0</v>
      </c>
      <c r="J226" s="60">
        <f t="shared" si="171"/>
        <v>0</v>
      </c>
      <c r="K226" s="60">
        <f t="shared" si="171"/>
        <v>0</v>
      </c>
      <c r="L226" s="60">
        <f t="shared" si="171"/>
        <v>10000</v>
      </c>
      <c r="M226" s="60">
        <f t="shared" si="171"/>
        <v>0</v>
      </c>
      <c r="N226" s="60">
        <f t="shared" si="171"/>
        <v>0</v>
      </c>
      <c r="O226" s="60">
        <f t="shared" si="171"/>
        <v>10000</v>
      </c>
      <c r="P226" s="60">
        <f t="shared" si="171"/>
        <v>7000</v>
      </c>
      <c r="Q226" s="60">
        <f t="shared" si="171"/>
        <v>116600</v>
      </c>
      <c r="R226" s="61">
        <f t="shared" si="171"/>
        <v>-0.01</v>
      </c>
      <c r="S226" s="61">
        <f t="shared" si="171"/>
        <v>-0.01</v>
      </c>
    </row>
    <row r="227" spans="1:19" x14ac:dyDescent="0.25">
      <c r="A227" s="55">
        <v>1494</v>
      </c>
      <c r="B227" s="32">
        <v>600034062</v>
      </c>
      <c r="C227" s="32">
        <v>70948810</v>
      </c>
      <c r="D227" s="33" t="s">
        <v>75</v>
      </c>
      <c r="E227" s="37">
        <v>3146</v>
      </c>
      <c r="F227" s="37" t="s">
        <v>63</v>
      </c>
      <c r="G227" s="37" t="s">
        <v>64</v>
      </c>
      <c r="H227" s="20">
        <f t="shared" si="129"/>
        <v>0</v>
      </c>
      <c r="I227" s="20"/>
      <c r="J227" s="20"/>
      <c r="K227" s="20"/>
      <c r="L227" s="20">
        <v>0</v>
      </c>
      <c r="M227" s="20"/>
      <c r="N227" s="20"/>
      <c r="O227" s="20">
        <f t="shared" si="130"/>
        <v>0</v>
      </c>
      <c r="P227" s="20">
        <f t="shared" ref="P227:P229" si="172">ROUND(O227*70%,0)</f>
        <v>0</v>
      </c>
      <c r="Q227" s="20">
        <v>58300</v>
      </c>
      <c r="R227" s="53">
        <f t="shared" si="131"/>
        <v>0</v>
      </c>
      <c r="S227" s="53">
        <f t="shared" ref="S227:S229" si="173">IF(P227=0,0,ROUND(P227/Q227/12,2))*-1</f>
        <v>0</v>
      </c>
    </row>
    <row r="228" spans="1:19" x14ac:dyDescent="0.25">
      <c r="A228" s="55">
        <v>1494</v>
      </c>
      <c r="B228" s="32">
        <v>600034062</v>
      </c>
      <c r="C228" s="34">
        <v>70948810</v>
      </c>
      <c r="D228" s="33" t="s">
        <v>75</v>
      </c>
      <c r="E228" s="32">
        <v>3146</v>
      </c>
      <c r="F228" s="32" t="s">
        <v>80</v>
      </c>
      <c r="G228" s="34" t="s">
        <v>64</v>
      </c>
      <c r="H228" s="20">
        <f t="shared" si="129"/>
        <v>0</v>
      </c>
      <c r="I228" s="20"/>
      <c r="J228" s="20"/>
      <c r="K228" s="20"/>
      <c r="L228" s="20"/>
      <c r="M228" s="20"/>
      <c r="N228" s="20"/>
      <c r="O228" s="20">
        <f t="shared" si="130"/>
        <v>0</v>
      </c>
      <c r="P228" s="20">
        <f t="shared" si="172"/>
        <v>0</v>
      </c>
      <c r="Q228" s="20">
        <v>58300</v>
      </c>
      <c r="R228" s="53">
        <f t="shared" si="131"/>
        <v>0</v>
      </c>
      <c r="S228" s="53">
        <f t="shared" si="173"/>
        <v>0</v>
      </c>
    </row>
    <row r="229" spans="1:19" x14ac:dyDescent="0.25">
      <c r="A229" s="55">
        <v>1494</v>
      </c>
      <c r="B229" s="32">
        <v>600034062</v>
      </c>
      <c r="C229" s="34">
        <v>70948810</v>
      </c>
      <c r="D229" s="33" t="s">
        <v>75</v>
      </c>
      <c r="E229" s="32">
        <v>3146</v>
      </c>
      <c r="F229" s="32" t="s">
        <v>79</v>
      </c>
      <c r="G229" s="32" t="s">
        <v>64</v>
      </c>
      <c r="H229" s="20">
        <f t="shared" si="129"/>
        <v>0</v>
      </c>
      <c r="I229" s="20"/>
      <c r="J229" s="20"/>
      <c r="K229" s="20"/>
      <c r="L229" s="20"/>
      <c r="M229" s="20"/>
      <c r="N229" s="20"/>
      <c r="O229" s="20">
        <f t="shared" si="130"/>
        <v>0</v>
      </c>
      <c r="P229" s="20">
        <f t="shared" si="172"/>
        <v>0</v>
      </c>
      <c r="Q229" s="20">
        <v>58190</v>
      </c>
      <c r="R229" s="53">
        <f t="shared" si="131"/>
        <v>0</v>
      </c>
      <c r="S229" s="53">
        <f t="shared" si="173"/>
        <v>0</v>
      </c>
    </row>
    <row r="230" spans="1:19" x14ac:dyDescent="0.25">
      <c r="A230" s="57"/>
      <c r="B230" s="58"/>
      <c r="C230" s="62"/>
      <c r="D230" s="56" t="s">
        <v>201</v>
      </c>
      <c r="E230" s="58"/>
      <c r="F230" s="58"/>
      <c r="G230" s="58"/>
      <c r="H230" s="60">
        <f t="shared" ref="H230:S230" si="174">SUM(H227:H229)</f>
        <v>0</v>
      </c>
      <c r="I230" s="60">
        <f t="shared" si="174"/>
        <v>0</v>
      </c>
      <c r="J230" s="60">
        <f t="shared" si="174"/>
        <v>0</v>
      </c>
      <c r="K230" s="60">
        <f t="shared" si="174"/>
        <v>0</v>
      </c>
      <c r="L230" s="60">
        <f t="shared" si="174"/>
        <v>0</v>
      </c>
      <c r="M230" s="60">
        <f t="shared" si="174"/>
        <v>0</v>
      </c>
      <c r="N230" s="60">
        <f t="shared" si="174"/>
        <v>0</v>
      </c>
      <c r="O230" s="60">
        <f t="shared" si="174"/>
        <v>0</v>
      </c>
      <c r="P230" s="60">
        <f t="shared" si="174"/>
        <v>0</v>
      </c>
      <c r="Q230" s="60">
        <f t="shared" si="174"/>
        <v>174790</v>
      </c>
      <c r="R230" s="61">
        <f t="shared" si="174"/>
        <v>0</v>
      </c>
      <c r="S230" s="61">
        <f t="shared" si="174"/>
        <v>0</v>
      </c>
    </row>
    <row r="231" spans="1:19" x14ac:dyDescent="0.25">
      <c r="A231" s="55">
        <v>1498</v>
      </c>
      <c r="B231" s="32">
        <v>691013861</v>
      </c>
      <c r="C231" s="32">
        <v>8729590</v>
      </c>
      <c r="D231" s="33" t="s">
        <v>76</v>
      </c>
      <c r="E231" s="37">
        <v>3146</v>
      </c>
      <c r="F231" s="37" t="s">
        <v>63</v>
      </c>
      <c r="G231" s="37" t="s">
        <v>64</v>
      </c>
      <c r="H231" s="20">
        <f t="shared" si="129"/>
        <v>0</v>
      </c>
      <c r="I231" s="20"/>
      <c r="J231" s="20"/>
      <c r="K231" s="20"/>
      <c r="L231" s="20">
        <v>0</v>
      </c>
      <c r="M231" s="20"/>
      <c r="N231" s="20"/>
      <c r="O231" s="20">
        <f t="shared" si="130"/>
        <v>0</v>
      </c>
      <c r="P231" s="20">
        <f t="shared" ref="P231:P235" si="175">ROUND(O231*70%,0)</f>
        <v>0</v>
      </c>
      <c r="Q231" s="20">
        <v>58190</v>
      </c>
      <c r="R231" s="53">
        <f t="shared" si="131"/>
        <v>0</v>
      </c>
      <c r="S231" s="53">
        <f t="shared" ref="S231:S235" si="176">IF(P231=0,0,ROUND(P231/Q231/12,2))*-1</f>
        <v>0</v>
      </c>
    </row>
    <row r="232" spans="1:19" x14ac:dyDescent="0.25">
      <c r="A232" s="55">
        <v>1498</v>
      </c>
      <c r="B232" s="32">
        <v>691013861</v>
      </c>
      <c r="C232" s="32">
        <v>8729590</v>
      </c>
      <c r="D232" s="33" t="s">
        <v>76</v>
      </c>
      <c r="E232" s="37">
        <v>3146</v>
      </c>
      <c r="F232" s="37" t="s">
        <v>79</v>
      </c>
      <c r="G232" s="37" t="s">
        <v>64</v>
      </c>
      <c r="H232" s="20">
        <f t="shared" si="129"/>
        <v>0</v>
      </c>
      <c r="I232" s="20"/>
      <c r="J232" s="20"/>
      <c r="K232" s="20"/>
      <c r="L232" s="20"/>
      <c r="M232" s="20"/>
      <c r="N232" s="20"/>
      <c r="O232" s="20">
        <f t="shared" si="130"/>
        <v>0</v>
      </c>
      <c r="P232" s="20">
        <f t="shared" si="175"/>
        <v>0</v>
      </c>
      <c r="Q232" s="20">
        <v>58190</v>
      </c>
      <c r="R232" s="53">
        <f t="shared" si="131"/>
        <v>0</v>
      </c>
      <c r="S232" s="53">
        <f t="shared" si="176"/>
        <v>0</v>
      </c>
    </row>
    <row r="233" spans="1:19" x14ac:dyDescent="0.25">
      <c r="A233" s="55">
        <v>1498</v>
      </c>
      <c r="B233" s="32">
        <v>691013861</v>
      </c>
      <c r="C233" s="32">
        <v>8729590</v>
      </c>
      <c r="D233" s="33" t="s">
        <v>76</v>
      </c>
      <c r="E233" s="32">
        <v>3146</v>
      </c>
      <c r="F233" s="32" t="s">
        <v>79</v>
      </c>
      <c r="G233" s="34" t="s">
        <v>64</v>
      </c>
      <c r="H233" s="20">
        <f t="shared" si="129"/>
        <v>0</v>
      </c>
      <c r="I233" s="20"/>
      <c r="J233" s="20"/>
      <c r="K233" s="20"/>
      <c r="L233" s="20"/>
      <c r="M233" s="20"/>
      <c r="N233" s="20"/>
      <c r="O233" s="20">
        <f t="shared" si="130"/>
        <v>0</v>
      </c>
      <c r="P233" s="20">
        <f t="shared" si="175"/>
        <v>0</v>
      </c>
      <c r="Q233" s="20">
        <v>58190</v>
      </c>
      <c r="R233" s="53">
        <f t="shared" si="131"/>
        <v>0</v>
      </c>
      <c r="S233" s="53">
        <f t="shared" si="176"/>
        <v>0</v>
      </c>
    </row>
    <row r="234" spans="1:19" x14ac:dyDescent="0.25">
      <c r="A234" s="55">
        <v>1498</v>
      </c>
      <c r="B234" s="32">
        <v>691013861</v>
      </c>
      <c r="C234" s="32">
        <v>8729590</v>
      </c>
      <c r="D234" s="33" t="s">
        <v>76</v>
      </c>
      <c r="E234" s="32">
        <v>3146</v>
      </c>
      <c r="F234" s="32" t="s">
        <v>79</v>
      </c>
      <c r="G234" s="32" t="s">
        <v>64</v>
      </c>
      <c r="H234" s="20">
        <f t="shared" si="129"/>
        <v>0</v>
      </c>
      <c r="I234" s="20"/>
      <c r="J234" s="20"/>
      <c r="K234" s="20"/>
      <c r="L234" s="20"/>
      <c r="M234" s="20"/>
      <c r="N234" s="20"/>
      <c r="O234" s="20">
        <f t="shared" si="130"/>
        <v>0</v>
      </c>
      <c r="P234" s="20">
        <f t="shared" si="175"/>
        <v>0</v>
      </c>
      <c r="Q234" s="20">
        <v>58190</v>
      </c>
      <c r="R234" s="53">
        <f t="shared" si="131"/>
        <v>0</v>
      </c>
      <c r="S234" s="53">
        <f t="shared" si="176"/>
        <v>0</v>
      </c>
    </row>
    <row r="235" spans="1:19" x14ac:dyDescent="0.25">
      <c r="A235" s="55">
        <v>1498</v>
      </c>
      <c r="B235" s="32">
        <v>691013861</v>
      </c>
      <c r="C235" s="32">
        <v>8729590</v>
      </c>
      <c r="D235" s="33" t="s">
        <v>76</v>
      </c>
      <c r="E235" s="32">
        <v>3146</v>
      </c>
      <c r="F235" s="32" t="s">
        <v>79</v>
      </c>
      <c r="G235" s="32" t="s">
        <v>64</v>
      </c>
      <c r="H235" s="20">
        <f t="shared" ref="H235" si="177">J235+K235+L235+M235+N235</f>
        <v>0</v>
      </c>
      <c r="I235" s="20"/>
      <c r="J235" s="20"/>
      <c r="K235" s="20"/>
      <c r="L235" s="20"/>
      <c r="M235" s="20"/>
      <c r="N235" s="20"/>
      <c r="O235" s="20">
        <f t="shared" ref="O235" si="178">(K235+L235+M235+N235)</f>
        <v>0</v>
      </c>
      <c r="P235" s="20">
        <f t="shared" si="175"/>
        <v>0</v>
      </c>
      <c r="Q235" s="20">
        <v>58190</v>
      </c>
      <c r="R235" s="53">
        <f t="shared" ref="R235" si="179">IF(O235=0,0,ROUND(O235/Q235/12,2))*-1</f>
        <v>0</v>
      </c>
      <c r="S235" s="53">
        <f t="shared" si="176"/>
        <v>0</v>
      </c>
    </row>
    <row r="236" spans="1:19" x14ac:dyDescent="0.25">
      <c r="A236" s="63"/>
      <c r="B236" s="58"/>
      <c r="C236" s="58"/>
      <c r="D236" s="56" t="s">
        <v>202</v>
      </c>
      <c r="E236" s="58"/>
      <c r="F236" s="58"/>
      <c r="G236" s="58"/>
      <c r="H236" s="60">
        <f t="shared" ref="H236:S236" si="180">SUM(H231:H235)</f>
        <v>0</v>
      </c>
      <c r="I236" s="60">
        <f t="shared" si="180"/>
        <v>0</v>
      </c>
      <c r="J236" s="60">
        <f t="shared" si="180"/>
        <v>0</v>
      </c>
      <c r="K236" s="60">
        <f t="shared" si="180"/>
        <v>0</v>
      </c>
      <c r="L236" s="60">
        <f t="shared" si="180"/>
        <v>0</v>
      </c>
      <c r="M236" s="60">
        <f t="shared" si="180"/>
        <v>0</v>
      </c>
      <c r="N236" s="60">
        <f t="shared" si="180"/>
        <v>0</v>
      </c>
      <c r="O236" s="60">
        <f t="shared" si="180"/>
        <v>0</v>
      </c>
      <c r="P236" s="60">
        <f t="shared" si="180"/>
        <v>0</v>
      </c>
      <c r="Q236" s="60">
        <f t="shared" si="180"/>
        <v>290950</v>
      </c>
      <c r="R236" s="61">
        <f t="shared" si="180"/>
        <v>0</v>
      </c>
      <c r="S236" s="61">
        <f t="shared" si="180"/>
        <v>0</v>
      </c>
    </row>
    <row r="237" spans="1:19" x14ac:dyDescent="0.25">
      <c r="A237" s="63"/>
      <c r="B237" s="58"/>
      <c r="C237" s="58"/>
      <c r="D237" s="56" t="s">
        <v>203</v>
      </c>
      <c r="E237" s="58"/>
      <c r="F237" s="58"/>
      <c r="G237" s="58"/>
      <c r="H237" s="60">
        <f t="shared" ref="H237:S237" si="181">H236+H230+H226+H223+H220+H217+H214+H211+H208+H205+H202+H199+H196+H191+H185+H180+H174+H169+H165+H159+H149+H139+H135+H129+H125+H121+H118+H114+H111+H108+H104+H100+H97+H93+H89+H83+H78+H74+H70+H66+H61+H57+H54+H50+H47+H43+H40+H37+H33+H30+H27+H24+H21+H18+H15+H12+H9</f>
        <v>8217580</v>
      </c>
      <c r="I237" s="60">
        <f t="shared" si="181"/>
        <v>189</v>
      </c>
      <c r="J237" s="60">
        <f t="shared" si="181"/>
        <v>5002400</v>
      </c>
      <c r="K237" s="60">
        <f t="shared" si="181"/>
        <v>0</v>
      </c>
      <c r="L237" s="60">
        <f t="shared" si="181"/>
        <v>3215180</v>
      </c>
      <c r="M237" s="60">
        <f t="shared" si="181"/>
        <v>0</v>
      </c>
      <c r="N237" s="60">
        <f t="shared" si="181"/>
        <v>0</v>
      </c>
      <c r="O237" s="60">
        <f t="shared" si="181"/>
        <v>3215180</v>
      </c>
      <c r="P237" s="60">
        <f t="shared" si="181"/>
        <v>2250627</v>
      </c>
      <c r="Q237" s="60">
        <f t="shared" si="181"/>
        <v>9634307</v>
      </c>
      <c r="R237" s="64">
        <f t="shared" si="181"/>
        <v>-4.78</v>
      </c>
      <c r="S237" s="64">
        <f t="shared" si="181"/>
        <v>-3.3100000000000005</v>
      </c>
    </row>
  </sheetData>
  <autoFilter ref="A6:S237" xr:uid="{BC29BD89-6C20-454E-9719-32B146A1FD41}"/>
  <sortState xmlns:xlrd2="http://schemas.microsoft.com/office/spreadsheetml/2017/richdata2" ref="A7:S234">
    <sortCondition ref="A7:A234"/>
    <sortCondition ref="E7:E234"/>
  </sortState>
  <mergeCells count="10">
    <mergeCell ref="H3:H5"/>
    <mergeCell ref="I3:L3"/>
    <mergeCell ref="M3:M5"/>
    <mergeCell ref="N3:N5"/>
    <mergeCell ref="H2:S2"/>
    <mergeCell ref="P3:P5"/>
    <mergeCell ref="O3:O5"/>
    <mergeCell ref="I4:J4"/>
    <mergeCell ref="K4:L4"/>
    <mergeCell ref="Q3:S3"/>
  </mergeCells>
  <conditionalFormatting sqref="H7:H8 H10:H237 I237:Q237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scale="3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650F-C285-490F-A43C-53A1D535B37C}">
  <dimension ref="A1:Y25"/>
  <sheetViews>
    <sheetView zoomScaleNormal="100" workbookViewId="0">
      <selection activeCell="R29" sqref="R29"/>
    </sheetView>
  </sheetViews>
  <sheetFormatPr defaultColWidth="9.140625" defaultRowHeight="15" customHeight="1" x14ac:dyDescent="0.2"/>
  <cols>
    <col min="1" max="1" width="6.7109375" style="66" customWidth="1"/>
    <col min="2" max="15" width="9.140625" style="66"/>
    <col min="16" max="16" width="13.7109375" style="66" customWidth="1"/>
    <col min="17" max="16384" width="9.140625" style="66"/>
  </cols>
  <sheetData>
    <row r="1" spans="1:25" ht="12.75" x14ac:dyDescent="0.2">
      <c r="A1" s="65" t="s">
        <v>234</v>
      </c>
    </row>
    <row r="3" spans="1:25" ht="12.75" x14ac:dyDescent="0.2">
      <c r="A3" s="66" t="s">
        <v>207</v>
      </c>
    </row>
    <row r="5" spans="1:25" ht="12.75" x14ac:dyDescent="0.2">
      <c r="A5" s="66" t="s">
        <v>224</v>
      </c>
    </row>
    <row r="7" spans="1:25" ht="12.75" x14ac:dyDescent="0.2">
      <c r="A7" s="66" t="s">
        <v>208</v>
      </c>
    </row>
    <row r="8" spans="1:25" ht="12.75" x14ac:dyDescent="0.2">
      <c r="A8" s="66" t="s">
        <v>209</v>
      </c>
      <c r="B8" s="66" t="s">
        <v>225</v>
      </c>
    </row>
    <row r="9" spans="1:25" ht="12.75" x14ac:dyDescent="0.2">
      <c r="A9" s="66" t="s">
        <v>210</v>
      </c>
      <c r="B9" s="66" t="s">
        <v>226</v>
      </c>
    </row>
    <row r="10" spans="1:25" ht="12.75" x14ac:dyDescent="0.2">
      <c r="A10" s="67" t="s">
        <v>211</v>
      </c>
      <c r="B10" s="68" t="s">
        <v>227</v>
      </c>
    </row>
    <row r="11" spans="1:25" ht="12.75" x14ac:dyDescent="0.2">
      <c r="B11" s="68" t="s">
        <v>212</v>
      </c>
      <c r="Q11" s="67"/>
      <c r="R11" s="67"/>
      <c r="S11" s="67"/>
      <c r="T11" s="67"/>
      <c r="U11" s="67"/>
      <c r="V11" s="67"/>
      <c r="W11" s="67"/>
      <c r="X11" s="67"/>
      <c r="Y11" s="67"/>
    </row>
    <row r="12" spans="1:25" ht="12.75" x14ac:dyDescent="0.2">
      <c r="B12" s="68" t="s">
        <v>213</v>
      </c>
      <c r="Q12" s="67"/>
      <c r="R12" s="67"/>
      <c r="S12" s="67"/>
      <c r="T12" s="67"/>
      <c r="U12" s="67"/>
      <c r="V12" s="67"/>
      <c r="W12" s="67"/>
      <c r="X12" s="67"/>
      <c r="Y12" s="67"/>
    </row>
    <row r="13" spans="1:25" ht="12.75" x14ac:dyDescent="0.2">
      <c r="B13" s="68" t="s">
        <v>214</v>
      </c>
      <c r="Q13" s="67"/>
      <c r="R13" s="67"/>
      <c r="S13" s="67"/>
      <c r="T13" s="67"/>
      <c r="U13" s="67"/>
      <c r="V13" s="67"/>
      <c r="W13" s="67"/>
      <c r="X13" s="67"/>
      <c r="Y13" s="67"/>
    </row>
    <row r="14" spans="1:25" ht="12.75" x14ac:dyDescent="0.2">
      <c r="A14" s="66" t="s">
        <v>215</v>
      </c>
      <c r="B14" s="66" t="s">
        <v>228</v>
      </c>
      <c r="Q14" s="67"/>
      <c r="R14" s="67"/>
      <c r="S14" s="67"/>
      <c r="T14" s="67"/>
      <c r="U14" s="67"/>
      <c r="V14" s="67"/>
      <c r="W14" s="67"/>
      <c r="X14" s="67"/>
      <c r="Y14" s="67"/>
    </row>
    <row r="15" spans="1:25" ht="12.75" x14ac:dyDescent="0.2">
      <c r="A15" s="66" t="s">
        <v>216</v>
      </c>
      <c r="B15" s="66" t="s">
        <v>217</v>
      </c>
    </row>
    <row r="16" spans="1:25" ht="12.75" x14ac:dyDescent="0.2">
      <c r="A16" s="66" t="s">
        <v>218</v>
      </c>
      <c r="B16" s="66" t="s">
        <v>219</v>
      </c>
    </row>
    <row r="17" spans="1:15" ht="12.75" x14ac:dyDescent="0.2">
      <c r="B17" s="66" t="s">
        <v>229</v>
      </c>
    </row>
    <row r="18" spans="1:15" ht="12.75" x14ac:dyDescent="0.2">
      <c r="A18" s="66" t="s">
        <v>220</v>
      </c>
      <c r="B18" s="66" t="s">
        <v>222</v>
      </c>
    </row>
    <row r="19" spans="1:15" ht="12.75" x14ac:dyDescent="0.2">
      <c r="A19" s="66" t="s">
        <v>221</v>
      </c>
      <c r="B19" s="66" t="s">
        <v>231</v>
      </c>
    </row>
    <row r="20" spans="1:15" ht="12.75" x14ac:dyDescent="0.2">
      <c r="B20" s="66" t="s">
        <v>232</v>
      </c>
    </row>
    <row r="22" spans="1:15" ht="12.75" x14ac:dyDescent="0.2">
      <c r="A22" s="67" t="s">
        <v>230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5" ht="12.75" x14ac:dyDescent="0.2"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1:15" ht="12.75" x14ac:dyDescent="0.2">
      <c r="A24" s="66" t="s">
        <v>235</v>
      </c>
    </row>
    <row r="25" spans="1:15" ht="12.75" x14ac:dyDescent="0.2">
      <c r="A25" s="66" t="s">
        <v>223</v>
      </c>
    </row>
  </sheetData>
  <pageMargins left="0.7" right="0.7" top="0.78740157499999996" bottom="0.78740157499999996" header="0.3" footer="0.3"/>
  <pageSetup paperSize="9" scale="69" orientation="portrait" r:id="rId1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ROZPOČET</vt:lpstr>
      <vt:lpstr>OON</vt:lpstr>
      <vt:lpstr>komentář</vt:lpstr>
      <vt:lpstr>ROZPOČET!Názvy_tisku</vt:lpstr>
      <vt:lpstr>ROZPOČET!Oblast_tisku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cp:lastPrinted>2026-05-04T12:41:54Z</cp:lastPrinted>
  <dcterms:created xsi:type="dcterms:W3CDTF">2026-04-17T06:08:54Z</dcterms:created>
  <dcterms:modified xsi:type="dcterms:W3CDTF">2026-05-07T11:29:15Z</dcterms:modified>
</cp:coreProperties>
</file>